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xed Income\Portfolios\2022\May 2022\Forthnightly Portfolio\"/>
    </mc:Choice>
  </mc:AlternateContent>
  <xr:revisionPtr revIDLastSave="0" documentId="13_ncr:1_{9EBA7BE0-11EB-4D69-8956-1A1028E9D148}" xr6:coauthVersionLast="47" xr6:coauthVersionMax="47" xr10:uidLastSave="{00000000-0000-0000-0000-000000000000}"/>
  <bookViews>
    <workbookView xWindow="-120" yWindow="-120" windowWidth="20730" windowHeight="11160" firstSheet="7" activeTab="14" xr2:uid="{BF4DF7EE-3FEC-460C-A3D6-42822AFFDDF1}"/>
  </bookViews>
  <sheets>
    <sheet name="LTBPDF" sheetId="1" r:id="rId1"/>
    <sheet name="LTCHF" sheetId="2" r:id="rId2"/>
    <sheet name="LTCRF" sheetId="3" r:id="rId3"/>
    <sheet name="LTFBF" sheetId="4" r:id="rId4"/>
    <sheet name="LTGLTF" sheetId="5" r:id="rId5"/>
    <sheet name="LTLQF" sheetId="6" r:id="rId6"/>
    <sheet name="LTLDSTF" sheetId="7" r:id="rId7"/>
    <sheet name="LTMMF" sheetId="8" r:id="rId8"/>
    <sheet name="LTCF" sheetId="9" r:id="rId9"/>
    <sheet name="LTRICBF" sheetId="10" r:id="rId10"/>
    <sheet name="LTSTBF" sheetId="11" r:id="rId11"/>
    <sheet name="LTTACBF" sheetId="12" r:id="rId12"/>
    <sheet name="LTUSTF" sheetId="13" r:id="rId13"/>
    <sheet name="LTFMPXIVA" sheetId="14" r:id="rId14"/>
    <sheet name="LTFMPXVIIB" sheetId="15" r:id="rId15"/>
  </sheets>
  <externalReferences>
    <externalReference r:id="rId16"/>
  </externalReferences>
  <definedNames>
    <definedName name="_xlnm._FilterDatabase" localSheetId="2" hidden="1">LTCRF!$A$10:$N$29</definedName>
    <definedName name="_xlnm._FilterDatabase" localSheetId="3" hidden="1">LTFBF!$B$7:$H$23</definedName>
    <definedName name="_xlnm._FilterDatabase" localSheetId="14" hidden="1">LTFMPXVIIB!$A$5:$T$29</definedName>
    <definedName name="_xlnm._FilterDatabase" localSheetId="4" hidden="1">LTGLTF!#REF!</definedName>
    <definedName name="_xlnm._FilterDatabase" localSheetId="6" hidden="1">LTLDSTF!$L$11:$L$53</definedName>
    <definedName name="_xlnm._FilterDatabase" localSheetId="5" hidden="1">LTLQF!$A$8:$S$71</definedName>
    <definedName name="_xlnm._FilterDatabase" localSheetId="7" hidden="1">LTMMF!$B$14:$H$55</definedName>
    <definedName name="_xlnm._FilterDatabase" localSheetId="9" hidden="1">LTRICBF!$A$10:$M$45</definedName>
    <definedName name="_xlnm._FilterDatabase" localSheetId="10" hidden="1">LTSTBF!$A$10:$T$67</definedName>
    <definedName name="_xlnm._FilterDatabase" localSheetId="11" hidden="1">LTTACBF!$A$10:$S$115</definedName>
    <definedName name="_xlnm._FilterDatabase" localSheetId="12" hidden="1">LTUSTF!$A$10:$L$32</definedName>
    <definedName name="_xlnm.Print_Area" localSheetId="0">LTBPDF!$B$1:$H$102</definedName>
    <definedName name="_xlnm.Print_Area" localSheetId="1">LTCHF!$B$1:$H$65</definedName>
    <definedName name="_xlnm.Print_Area" localSheetId="2">LTCRF!$B$1:$H$62</definedName>
    <definedName name="_xlnm.Print_Area" localSheetId="3">LTFBF!$B$1:$H$23</definedName>
    <definedName name="_xlnm.Print_Area" localSheetId="4">LTGLTF!$B$1:$H$22</definedName>
    <definedName name="_xlnm.Print_Area" localSheetId="6">LTLDSTF!$B$1:$H$75</definedName>
    <definedName name="_xlnm.Print_Area" localSheetId="5">LTLQF!$B$1:$H$71</definedName>
    <definedName name="_xlnm.Print_Area" localSheetId="7">LTMMF!$B$1:$H$55</definedName>
    <definedName name="_xlnm.Print_Area" localSheetId="9">LTRICBF!$B$1:$H$76</definedName>
    <definedName name="_xlnm.Print_Area" localSheetId="10">LTSTBF!$B$1:$H$69</definedName>
    <definedName name="_xlnm.Print_Area" localSheetId="11">LTTACBF!$B$1:$H$87</definedName>
    <definedName name="_xlnm.Print_Area" localSheetId="12">LTUSTF!$B$2:$H$47</definedName>
    <definedName name="Z_12459583_255E_4E15_855E_5595C5DC5C9B_.wvu.FilterData" localSheetId="3" hidden="1">LTFBF!$B$7:$H$53</definedName>
    <definedName name="Z_170F82DA_CDB2_41A6_BC76_EE4BFB950A6B_.wvu.Cols" localSheetId="0" hidden="1">LTBPDF!$A:$A</definedName>
    <definedName name="Z_170F82DA_CDB2_41A6_BC76_EE4BFB950A6B_.wvu.Cols" localSheetId="1" hidden="1">LTCHF!$A:$A</definedName>
    <definedName name="Z_170F82DA_CDB2_41A6_BC76_EE4BFB950A6B_.wvu.Cols" localSheetId="2" hidden="1">LTCRF!$A:$A</definedName>
    <definedName name="Z_170F82DA_CDB2_41A6_BC76_EE4BFB950A6B_.wvu.Cols" localSheetId="3" hidden="1">LTFBF!$A:$A</definedName>
    <definedName name="Z_170F82DA_CDB2_41A6_BC76_EE4BFB950A6B_.wvu.Cols" localSheetId="4" hidden="1">LTGLTF!$A:$A</definedName>
    <definedName name="Z_170F82DA_CDB2_41A6_BC76_EE4BFB950A6B_.wvu.Cols" localSheetId="6" hidden="1">LTLDSTF!$A:$A</definedName>
    <definedName name="Z_170F82DA_CDB2_41A6_BC76_EE4BFB950A6B_.wvu.Cols" localSheetId="5" hidden="1">LTLQF!$A:$A</definedName>
    <definedName name="Z_170F82DA_CDB2_41A6_BC76_EE4BFB950A6B_.wvu.Cols" localSheetId="7" hidden="1">LTMMF!$A:$A</definedName>
    <definedName name="Z_170F82DA_CDB2_41A6_BC76_EE4BFB950A6B_.wvu.Cols" localSheetId="9" hidden="1">LTRICBF!$A:$A</definedName>
    <definedName name="Z_170F82DA_CDB2_41A6_BC76_EE4BFB950A6B_.wvu.Cols" localSheetId="10" hidden="1">LTSTBF!$A:$A</definedName>
    <definedName name="Z_170F82DA_CDB2_41A6_BC76_EE4BFB950A6B_.wvu.Cols" localSheetId="11" hidden="1">LTTACBF!$A:$A</definedName>
    <definedName name="Z_170F82DA_CDB2_41A6_BC76_EE4BFB950A6B_.wvu.Cols" localSheetId="12" hidden="1">LTUSTF!$A:$A</definedName>
    <definedName name="Z_170F82DA_CDB2_41A6_BC76_EE4BFB950A6B_.wvu.FilterData" localSheetId="2" hidden="1">LTCRF!$A$10:$M$29</definedName>
    <definedName name="Z_170F82DA_CDB2_41A6_BC76_EE4BFB950A6B_.wvu.FilterData" localSheetId="3" hidden="1">LTFBF!$B$7:$H$23</definedName>
    <definedName name="Z_170F82DA_CDB2_41A6_BC76_EE4BFB950A6B_.wvu.FilterData" localSheetId="6" hidden="1">LTLDSTF!$A$10:$M$32</definedName>
    <definedName name="Z_170F82DA_CDB2_41A6_BC76_EE4BFB950A6B_.wvu.FilterData" localSheetId="9" hidden="1">LTRICBF!$A$10:$M$44</definedName>
    <definedName name="Z_170F82DA_CDB2_41A6_BC76_EE4BFB950A6B_.wvu.FilterData" localSheetId="10" hidden="1">LTSTBF!$B$9:$N$67</definedName>
    <definedName name="Z_170F82DA_CDB2_41A6_BC76_EE4BFB950A6B_.wvu.PrintArea" localSheetId="0" hidden="1">LTBPDF!$B$1:$H$102</definedName>
    <definedName name="Z_170F82DA_CDB2_41A6_BC76_EE4BFB950A6B_.wvu.PrintArea" localSheetId="1" hidden="1">LTCHF!$B$1:$H$65</definedName>
    <definedName name="Z_170F82DA_CDB2_41A6_BC76_EE4BFB950A6B_.wvu.PrintArea" localSheetId="2" hidden="1">LTCRF!$B$1:$H$41</definedName>
    <definedName name="Z_170F82DA_CDB2_41A6_BC76_EE4BFB950A6B_.wvu.PrintArea" localSheetId="3" hidden="1">LTFBF!$B$1:$H$23</definedName>
    <definedName name="Z_170F82DA_CDB2_41A6_BC76_EE4BFB950A6B_.wvu.PrintArea" localSheetId="4" hidden="1">LTGLTF!$B$1:$H$22</definedName>
    <definedName name="Z_170F82DA_CDB2_41A6_BC76_EE4BFB950A6B_.wvu.PrintArea" localSheetId="6" hidden="1">LTLDSTF!$B$1:$H$75</definedName>
    <definedName name="Z_170F82DA_CDB2_41A6_BC76_EE4BFB950A6B_.wvu.PrintArea" localSheetId="5" hidden="1">LTLQF!$B$1:$H$71</definedName>
    <definedName name="Z_170F82DA_CDB2_41A6_BC76_EE4BFB950A6B_.wvu.PrintArea" localSheetId="7" hidden="1">LTMMF!$A$1:$H$55</definedName>
    <definedName name="Z_170F82DA_CDB2_41A6_BC76_EE4BFB950A6B_.wvu.PrintArea" localSheetId="9" hidden="1">LTRICBF!$B$1:$H$76</definedName>
    <definedName name="Z_170F82DA_CDB2_41A6_BC76_EE4BFB950A6B_.wvu.PrintArea" localSheetId="10" hidden="1">LTSTBF!$B$1:$H$67</definedName>
    <definedName name="Z_170F82DA_CDB2_41A6_BC76_EE4BFB950A6B_.wvu.PrintArea" localSheetId="11" hidden="1">LTTACBF!$B$1:$H$87</definedName>
    <definedName name="Z_170F82DA_CDB2_41A6_BC76_EE4BFB950A6B_.wvu.PrintArea" localSheetId="12" hidden="1">LTUSTF!$B$1:$H$47</definedName>
    <definedName name="Z_170F82DA_CDB2_41A6_BC76_EE4BFB950A6B_.wvu.Rows" localSheetId="0" hidden="1">LTBPDF!#REF!,LTBPDF!$49:$66</definedName>
    <definedName name="Z_170F82DA_CDB2_41A6_BC76_EE4BFB950A6B_.wvu.Rows" localSheetId="1" hidden="1">LTCHF!$50:$51,LTCHF!$57:$58,LTCHF!#REF!</definedName>
    <definedName name="Z_170F82DA_CDB2_41A6_BC76_EE4BFB950A6B_.wvu.Rows" localSheetId="2" hidden="1">LTCRF!#REF!,LTCRF!#REF!,LTCRF!#REF!</definedName>
    <definedName name="Z_170F82DA_CDB2_41A6_BC76_EE4BFB950A6B_.wvu.Rows" localSheetId="4" hidden="1">LTGLTF!$15:$15</definedName>
    <definedName name="Z_170F82DA_CDB2_41A6_BC76_EE4BFB950A6B_.wvu.Rows" localSheetId="6" hidden="1">LTLDSTF!#REF!</definedName>
    <definedName name="Z_170F82DA_CDB2_41A6_BC76_EE4BFB950A6B_.wvu.Rows" localSheetId="5" hidden="1">LTLQF!#REF!</definedName>
    <definedName name="Z_170F82DA_CDB2_41A6_BC76_EE4BFB950A6B_.wvu.Rows" localSheetId="7" hidden="1">LTMMF!$11:$27</definedName>
    <definedName name="Z_170F82DA_CDB2_41A6_BC76_EE4BFB950A6B_.wvu.Rows" localSheetId="9" hidden="1">LTRICBF!#REF!</definedName>
    <definedName name="Z_170F82DA_CDB2_41A6_BC76_EE4BFB950A6B_.wvu.Rows" localSheetId="10" hidden="1">LTSTBF!$28:$28,LTSTBF!#REF!</definedName>
    <definedName name="Z_170F82DA_CDB2_41A6_BC76_EE4BFB950A6B_.wvu.Rows" localSheetId="11" hidden="1">LTTACBF!#REF!</definedName>
    <definedName name="Z_170F82DA_CDB2_41A6_BC76_EE4BFB950A6B_.wvu.Rows" localSheetId="12" hidden="1">LTUSTF!#REF!</definedName>
    <definedName name="Z_2D6981FB_1913_4D36_9E3A_F0D1C5FF11BF_.wvu.FilterData" localSheetId="3" hidden="1">LTFBF!$B$7:$H$23</definedName>
    <definedName name="Z_2DAC9E77_416F_4586_91B4_4C02149D7DBD_.wvu.FilterData" localSheetId="6" hidden="1">LTLDSTF!$A$10:$M$32</definedName>
    <definedName name="Z_4799D977_5BC9_43A8_B3B9_77474137D609_.wvu.FilterData" localSheetId="9" hidden="1">LTRICBF!$A$10:$M$44</definedName>
    <definedName name="Z_4C0511EC_2123_47A5_A389_479803CD78C8_.wvu.FilterData" localSheetId="3" hidden="1">LTFBF!$B$7:$H$23</definedName>
    <definedName name="Z_4C0511EC_2123_47A5_A389_479803CD78C8_.wvu.FilterData" localSheetId="10" hidden="1">LTSTBF!$B$9:$N$67</definedName>
    <definedName name="Z_4C0511EC_2123_47A5_A389_479803CD78C8_.wvu.PrintArea" localSheetId="0" hidden="1">LTBPDF!$B$1:$H$102</definedName>
    <definedName name="Z_4C0511EC_2123_47A5_A389_479803CD78C8_.wvu.PrintArea" localSheetId="1" hidden="1">LTCHF!$B$1:$H$65</definedName>
    <definedName name="Z_4C0511EC_2123_47A5_A389_479803CD78C8_.wvu.PrintArea" localSheetId="2" hidden="1">LTCRF!$B$1:$H$41</definedName>
    <definedName name="Z_4C0511EC_2123_47A5_A389_479803CD78C8_.wvu.PrintArea" localSheetId="3" hidden="1">LTFBF!$B$1:$H$23</definedName>
    <definedName name="Z_4C0511EC_2123_47A5_A389_479803CD78C8_.wvu.PrintArea" localSheetId="4" hidden="1">LTGLTF!$B:$H</definedName>
    <definedName name="Z_4C0511EC_2123_47A5_A389_479803CD78C8_.wvu.PrintArea" localSheetId="6" hidden="1">LTLDSTF!$B$1:$H$59</definedName>
    <definedName name="Z_4C0511EC_2123_47A5_A389_479803CD78C8_.wvu.PrintArea" localSheetId="5" hidden="1">LTLQF!$B$1:$H$71</definedName>
    <definedName name="Z_4C0511EC_2123_47A5_A389_479803CD78C8_.wvu.PrintArea" localSheetId="7" hidden="1">LTMMF!$B$1:$H$55</definedName>
    <definedName name="Z_4C0511EC_2123_47A5_A389_479803CD78C8_.wvu.PrintArea" localSheetId="9" hidden="1">LTRICBF!$B$1:$H$70</definedName>
    <definedName name="Z_4C0511EC_2123_47A5_A389_479803CD78C8_.wvu.PrintArea" localSheetId="10" hidden="1">LTSTBF!$B$1:$H$67</definedName>
    <definedName name="Z_4C0511EC_2123_47A5_A389_479803CD78C8_.wvu.PrintArea" localSheetId="11" hidden="1">LTTACBF!$B$1:$H$87</definedName>
    <definedName name="Z_4C0511EC_2123_47A5_A389_479803CD78C8_.wvu.PrintArea" localSheetId="12" hidden="1">LTUSTF!$B$1:$H$47</definedName>
    <definedName name="Z_55C02844_DD9C_401F_8D01_25F9446E4BFB_.wvu.FilterData" localSheetId="3" hidden="1">LTFBF!$B$7:$H$23</definedName>
    <definedName name="Z_6FAC3101_2789_4DBD_BCD1_55F99BE1D578_.wvu.FilterData" localSheetId="3" hidden="1">LTFBF!$B$7:$H$23</definedName>
    <definedName name="Z_6FAC3101_2789_4DBD_BCD1_55F99BE1D578_.wvu.FilterData" localSheetId="10" hidden="1">LTSTBF!$B$9:$N$67</definedName>
    <definedName name="Z_6FAC3101_2789_4DBD_BCD1_55F99BE1D578_.wvu.PrintArea" localSheetId="4" hidden="1">LTGLTF!$B$1:$H$22</definedName>
    <definedName name="Z_781BA8A7_DD14_49FF_B12E_7083BC457BDA_.wvu.FilterData" localSheetId="3" hidden="1">LTFBF!$B$7:$H$23</definedName>
    <definedName name="Z_81C2BCBB_B4F2_43C7_9023_7D9D9D4E6E9F_.wvu.Cols" localSheetId="0" hidden="1">LTBPDF!$A:$A</definedName>
    <definedName name="Z_81C2BCBB_B4F2_43C7_9023_7D9D9D4E6E9F_.wvu.Cols" localSheetId="1" hidden="1">LTCHF!$A:$A</definedName>
    <definedName name="Z_81C2BCBB_B4F2_43C7_9023_7D9D9D4E6E9F_.wvu.Cols" localSheetId="2" hidden="1">LTCRF!$A:$A</definedName>
    <definedName name="Z_81C2BCBB_B4F2_43C7_9023_7D9D9D4E6E9F_.wvu.Cols" localSheetId="3" hidden="1">LTFBF!$A:$A</definedName>
    <definedName name="Z_81C2BCBB_B4F2_43C7_9023_7D9D9D4E6E9F_.wvu.Cols" localSheetId="4" hidden="1">LTGLTF!$A:$A</definedName>
    <definedName name="Z_81C2BCBB_B4F2_43C7_9023_7D9D9D4E6E9F_.wvu.Cols" localSheetId="6" hidden="1">LTLDSTF!$A:$A</definedName>
    <definedName name="Z_81C2BCBB_B4F2_43C7_9023_7D9D9D4E6E9F_.wvu.Cols" localSheetId="5" hidden="1">LTLQF!$A:$A</definedName>
    <definedName name="Z_81C2BCBB_B4F2_43C7_9023_7D9D9D4E6E9F_.wvu.Cols" localSheetId="7" hidden="1">LTMMF!$A:$A</definedName>
    <definedName name="Z_81C2BCBB_B4F2_43C7_9023_7D9D9D4E6E9F_.wvu.Cols" localSheetId="9" hidden="1">LTRICBF!$A:$A</definedName>
    <definedName name="Z_81C2BCBB_B4F2_43C7_9023_7D9D9D4E6E9F_.wvu.Cols" localSheetId="10" hidden="1">LTSTBF!$A:$A</definedName>
    <definedName name="Z_81C2BCBB_B4F2_43C7_9023_7D9D9D4E6E9F_.wvu.Cols" localSheetId="11" hidden="1">LTTACBF!$A:$A</definedName>
    <definedName name="Z_81C2BCBB_B4F2_43C7_9023_7D9D9D4E6E9F_.wvu.Cols" localSheetId="12" hidden="1">LTUSTF!$A:$A</definedName>
    <definedName name="Z_81C2BCBB_B4F2_43C7_9023_7D9D9D4E6E9F_.wvu.FilterData" localSheetId="2" hidden="1">LTCRF!$A$10:$M$29</definedName>
    <definedName name="Z_81C2BCBB_B4F2_43C7_9023_7D9D9D4E6E9F_.wvu.FilterData" localSheetId="3" hidden="1">LTFBF!$B$7:$H$23</definedName>
    <definedName name="Z_81C2BCBB_B4F2_43C7_9023_7D9D9D4E6E9F_.wvu.FilterData" localSheetId="6" hidden="1">LTLDSTF!$A$10:$M$32</definedName>
    <definedName name="Z_81C2BCBB_B4F2_43C7_9023_7D9D9D4E6E9F_.wvu.FilterData" localSheetId="9" hidden="1">LTRICBF!$A$10:$M$44</definedName>
    <definedName name="Z_81C2BCBB_B4F2_43C7_9023_7D9D9D4E6E9F_.wvu.FilterData" localSheetId="10" hidden="1">LTSTBF!$B$9:$N$67</definedName>
    <definedName name="Z_81C2BCBB_B4F2_43C7_9023_7D9D9D4E6E9F_.wvu.PrintArea" localSheetId="0" hidden="1">LTBPDF!$B$1:$H$102</definedName>
    <definedName name="Z_81C2BCBB_B4F2_43C7_9023_7D9D9D4E6E9F_.wvu.PrintArea" localSheetId="1" hidden="1">LTCHF!$B$1:$H$65</definedName>
    <definedName name="Z_81C2BCBB_B4F2_43C7_9023_7D9D9D4E6E9F_.wvu.PrintArea" localSheetId="2" hidden="1">LTCRF!$B$1:$H$41</definedName>
    <definedName name="Z_81C2BCBB_B4F2_43C7_9023_7D9D9D4E6E9F_.wvu.PrintArea" localSheetId="3" hidden="1">LTFBF!$B$1:$H$23</definedName>
    <definedName name="Z_81C2BCBB_B4F2_43C7_9023_7D9D9D4E6E9F_.wvu.PrintArea" localSheetId="4" hidden="1">LTGLTF!$B$1:$H$22</definedName>
    <definedName name="Z_81C2BCBB_B4F2_43C7_9023_7D9D9D4E6E9F_.wvu.PrintArea" localSheetId="6" hidden="1">LTLDSTF!$B$1:$H$75</definedName>
    <definedName name="Z_81C2BCBB_B4F2_43C7_9023_7D9D9D4E6E9F_.wvu.PrintArea" localSheetId="5" hidden="1">LTLQF!$B$1:$H$71</definedName>
    <definedName name="Z_81C2BCBB_B4F2_43C7_9023_7D9D9D4E6E9F_.wvu.PrintArea" localSheetId="7" hidden="1">LTMMF!$A$1:$H$55</definedName>
    <definedName name="Z_81C2BCBB_B4F2_43C7_9023_7D9D9D4E6E9F_.wvu.PrintArea" localSheetId="9" hidden="1">LTRICBF!$B$1:$H$76</definedName>
    <definedName name="Z_81C2BCBB_B4F2_43C7_9023_7D9D9D4E6E9F_.wvu.PrintArea" localSheetId="10" hidden="1">LTSTBF!$B$1:$H$67</definedName>
    <definedName name="Z_81C2BCBB_B4F2_43C7_9023_7D9D9D4E6E9F_.wvu.PrintArea" localSheetId="11" hidden="1">LTTACBF!$B$1:$H$87</definedName>
    <definedName name="Z_81C2BCBB_B4F2_43C7_9023_7D9D9D4E6E9F_.wvu.PrintArea" localSheetId="12" hidden="1">LTUSTF!$B$1:$H$47</definedName>
    <definedName name="Z_81C2BCBB_B4F2_43C7_9023_7D9D9D4E6E9F_.wvu.Rows" localSheetId="0" hidden="1">LTBPDF!#REF!,LTBPDF!$49:$66,LTBPDF!#REF!</definedName>
    <definedName name="Z_81C2BCBB_B4F2_43C7_9023_7D9D9D4E6E9F_.wvu.Rows" localSheetId="1" hidden="1">LTCHF!$50:$51,LTCHF!$57:$58,LTCHF!#REF!,LTCHF!#REF!</definedName>
    <definedName name="Z_81C2BCBB_B4F2_43C7_9023_7D9D9D4E6E9F_.wvu.Rows" localSheetId="2" hidden="1">LTCRF!#REF!,LTCRF!#REF!,LTCRF!#REF!,LTCRF!#REF!</definedName>
    <definedName name="Z_81C2BCBB_B4F2_43C7_9023_7D9D9D4E6E9F_.wvu.Rows" localSheetId="3" hidden="1">LTFBF!#REF!</definedName>
    <definedName name="Z_81C2BCBB_B4F2_43C7_9023_7D9D9D4E6E9F_.wvu.Rows" localSheetId="4" hidden="1">LTGLTF!$15:$15,LTGLTF!#REF!</definedName>
    <definedName name="Z_81C2BCBB_B4F2_43C7_9023_7D9D9D4E6E9F_.wvu.Rows" localSheetId="6" hidden="1">LTLDSTF!#REF!,LTLDSTF!$75:$75</definedName>
    <definedName name="Z_81C2BCBB_B4F2_43C7_9023_7D9D9D4E6E9F_.wvu.Rows" localSheetId="5" hidden="1">LTLQF!#REF!,LTLQF!#REF!</definedName>
    <definedName name="Z_81C2BCBB_B4F2_43C7_9023_7D9D9D4E6E9F_.wvu.Rows" localSheetId="7" hidden="1">LTMMF!$11:$27,LTMMF!#REF!</definedName>
    <definedName name="Z_81C2BCBB_B4F2_43C7_9023_7D9D9D4E6E9F_.wvu.Rows" localSheetId="9" hidden="1">LTRICBF!#REF!,LTRICBF!$76:$76</definedName>
    <definedName name="Z_81C2BCBB_B4F2_43C7_9023_7D9D9D4E6E9F_.wvu.Rows" localSheetId="10" hidden="1">LTSTBF!$28:$28,LTSTBF!#REF!,LTSTBF!#REF!</definedName>
    <definedName name="Z_81C2BCBB_B4F2_43C7_9023_7D9D9D4E6E9F_.wvu.Rows" localSheetId="11" hidden="1">LTTACBF!#REF!,LTTACBF!#REF!</definedName>
    <definedName name="Z_81C2BCBB_B4F2_43C7_9023_7D9D9D4E6E9F_.wvu.Rows" localSheetId="12" hidden="1">LTUSTF!#REF!,LTUSTF!$49:$49</definedName>
    <definedName name="Z_A3FCF685_D349_4ED7_8867_F6BA73243D72_.wvu.FilterData" localSheetId="2" hidden="1">LTCRF!$A$10:$M$29</definedName>
    <definedName name="Z_A3FCF685_D349_4ED7_8867_F6BA73243D72_.wvu.FilterData" localSheetId="3" hidden="1">LTFBF!$B$7:$H$23</definedName>
    <definedName name="Z_A3FCF685_D349_4ED7_8867_F6BA73243D72_.wvu.FilterData" localSheetId="6" hidden="1">LTLDSTF!$A$10:$M$32</definedName>
    <definedName name="Z_A3FCF685_D349_4ED7_8867_F6BA73243D72_.wvu.FilterData" localSheetId="9" hidden="1">LTRICBF!$A$10:$M$44</definedName>
    <definedName name="Z_A3FCF685_D349_4ED7_8867_F6BA73243D72_.wvu.FilterData" localSheetId="10" hidden="1">LTSTBF!$B$9:$N$67</definedName>
    <definedName name="Z_C41361CB_77F4_47F4_AC7D_9218B450045A_.wvu.FilterData" localSheetId="2" hidden="1">LTCRF!$A$10:$M$29</definedName>
    <definedName name="Z_D2B293BE_2F65_422E_8A0B_9CD8295C9ADF_.wvu.FilterData" localSheetId="3" hidden="1">LTFBF!$B$7:$H$23</definedName>
    <definedName name="Z_D757C2E5_5907_49B3_B8CD_E1F5C9A3D9BF_.wvu.FilterData" localSheetId="6" hidden="1">LTLDSTF!$A$10:$M$32</definedName>
    <definedName name="Z_E2F527C1_3EFA_4810_912A_1D466B9EB317_.wvu.Cols" localSheetId="0" hidden="1">LTBPDF!$A:$A</definedName>
    <definedName name="Z_E2F527C1_3EFA_4810_912A_1D466B9EB317_.wvu.Cols" localSheetId="1" hidden="1">LTCHF!$A:$A</definedName>
    <definedName name="Z_E2F527C1_3EFA_4810_912A_1D466B9EB317_.wvu.Cols" localSheetId="2" hidden="1">LTCRF!$A:$A</definedName>
    <definedName name="Z_E2F527C1_3EFA_4810_912A_1D466B9EB317_.wvu.Cols" localSheetId="3" hidden="1">LTFBF!$A:$A</definedName>
    <definedName name="Z_E2F527C1_3EFA_4810_912A_1D466B9EB317_.wvu.Cols" localSheetId="4" hidden="1">LTGLTF!$A:$A</definedName>
    <definedName name="Z_E2F527C1_3EFA_4810_912A_1D466B9EB317_.wvu.Cols" localSheetId="6" hidden="1">LTLDSTF!$A:$A</definedName>
    <definedName name="Z_E2F527C1_3EFA_4810_912A_1D466B9EB317_.wvu.Cols" localSheetId="5" hidden="1">LTLQF!$A:$A</definedName>
    <definedName name="Z_E2F527C1_3EFA_4810_912A_1D466B9EB317_.wvu.Cols" localSheetId="7" hidden="1">LTMMF!$A:$A</definedName>
    <definedName name="Z_E2F527C1_3EFA_4810_912A_1D466B9EB317_.wvu.Cols" localSheetId="9" hidden="1">LTRICBF!$A:$A</definedName>
    <definedName name="Z_E2F527C1_3EFA_4810_912A_1D466B9EB317_.wvu.Cols" localSheetId="10" hidden="1">LTSTBF!$A:$A</definedName>
    <definedName name="Z_E2F527C1_3EFA_4810_912A_1D466B9EB317_.wvu.Cols" localSheetId="11" hidden="1">LTTACBF!$A:$A</definedName>
    <definedName name="Z_E2F527C1_3EFA_4810_912A_1D466B9EB317_.wvu.Cols" localSheetId="12" hidden="1">LTUSTF!$A:$A</definedName>
    <definedName name="Z_E2F527C1_3EFA_4810_912A_1D466B9EB317_.wvu.FilterData" localSheetId="2" hidden="1">LTCRF!$A$10:$M$29</definedName>
    <definedName name="Z_E2F527C1_3EFA_4810_912A_1D466B9EB317_.wvu.FilterData" localSheetId="3" hidden="1">LTFBF!$B$7:$H$23</definedName>
    <definedName name="Z_E2F527C1_3EFA_4810_912A_1D466B9EB317_.wvu.FilterData" localSheetId="6" hidden="1">LTLDSTF!$A$10:$M$32</definedName>
    <definedName name="Z_E2F527C1_3EFA_4810_912A_1D466B9EB317_.wvu.FilterData" localSheetId="9" hidden="1">LTRICBF!$A$10:$M$44</definedName>
    <definedName name="Z_E2F527C1_3EFA_4810_912A_1D466B9EB317_.wvu.FilterData" localSheetId="10" hidden="1">LTSTBF!$B$9:$N$67</definedName>
    <definedName name="Z_E2F527C1_3EFA_4810_912A_1D466B9EB317_.wvu.PrintArea" localSheetId="0" hidden="1">LTBPDF!$B$1:$H$102</definedName>
    <definedName name="Z_E2F527C1_3EFA_4810_912A_1D466B9EB317_.wvu.PrintArea" localSheetId="1" hidden="1">LTCHF!$B$1:$H$65</definedName>
    <definedName name="Z_E2F527C1_3EFA_4810_912A_1D466B9EB317_.wvu.PrintArea" localSheetId="2" hidden="1">LTCRF!$B$1:$H$41</definedName>
    <definedName name="Z_E2F527C1_3EFA_4810_912A_1D466B9EB317_.wvu.PrintArea" localSheetId="3" hidden="1">LTFBF!$B$1:$H$23</definedName>
    <definedName name="Z_E2F527C1_3EFA_4810_912A_1D466B9EB317_.wvu.PrintArea" localSheetId="4" hidden="1">LTGLTF!$B$1:$H$22</definedName>
    <definedName name="Z_E2F527C1_3EFA_4810_912A_1D466B9EB317_.wvu.PrintArea" localSheetId="6" hidden="1">LTLDSTF!$B$1:$H$75</definedName>
    <definedName name="Z_E2F527C1_3EFA_4810_912A_1D466B9EB317_.wvu.PrintArea" localSheetId="5" hidden="1">LTLQF!$B$1:$H$71</definedName>
    <definedName name="Z_E2F527C1_3EFA_4810_912A_1D466B9EB317_.wvu.PrintArea" localSheetId="7" hidden="1">LTMMF!$A$1:$H$55</definedName>
    <definedName name="Z_E2F527C1_3EFA_4810_912A_1D466B9EB317_.wvu.PrintArea" localSheetId="9" hidden="1">LTRICBF!$B$1:$H$76</definedName>
    <definedName name="Z_E2F527C1_3EFA_4810_912A_1D466B9EB317_.wvu.PrintArea" localSheetId="10" hidden="1">LTSTBF!$B$1:$H$67</definedName>
    <definedName name="Z_E2F527C1_3EFA_4810_912A_1D466B9EB317_.wvu.PrintArea" localSheetId="11" hidden="1">LTTACBF!$B$1:$H$87</definedName>
    <definedName name="Z_E2F527C1_3EFA_4810_912A_1D466B9EB317_.wvu.PrintArea" localSheetId="12" hidden="1">LTUSTF!$B$1:$H$47</definedName>
    <definedName name="Z_E2F527C1_3EFA_4810_912A_1D466B9EB317_.wvu.Rows" localSheetId="0" hidden="1">LTBPDF!#REF!,LTBPDF!$49:$66</definedName>
    <definedName name="Z_E2F527C1_3EFA_4810_912A_1D466B9EB317_.wvu.Rows" localSheetId="1" hidden="1">LTCHF!$50:$51,LTCHF!$57:$58,LTCHF!#REF!</definedName>
    <definedName name="Z_E2F527C1_3EFA_4810_912A_1D466B9EB317_.wvu.Rows" localSheetId="2" hidden="1">LTCRF!#REF!,LTCRF!#REF!,LTCRF!#REF!</definedName>
    <definedName name="Z_E2F527C1_3EFA_4810_912A_1D466B9EB317_.wvu.Rows" localSheetId="4" hidden="1">LTGLTF!$15:$15</definedName>
    <definedName name="Z_E2F527C1_3EFA_4810_912A_1D466B9EB317_.wvu.Rows" localSheetId="6" hidden="1">LTLDSTF!#REF!</definedName>
    <definedName name="Z_E2F527C1_3EFA_4810_912A_1D466B9EB317_.wvu.Rows" localSheetId="5" hidden="1">LTLQF!#REF!</definedName>
    <definedName name="Z_E2F527C1_3EFA_4810_912A_1D466B9EB317_.wvu.Rows" localSheetId="7" hidden="1">LTMMF!$11:$27</definedName>
    <definedName name="Z_E2F527C1_3EFA_4810_912A_1D466B9EB317_.wvu.Rows" localSheetId="9" hidden="1">LTRICBF!#REF!</definedName>
    <definedName name="Z_E2F527C1_3EFA_4810_912A_1D466B9EB317_.wvu.Rows" localSheetId="10" hidden="1">LTSTBF!$28:$28,LTSTBF!#REF!</definedName>
    <definedName name="Z_E2F527C1_3EFA_4810_912A_1D466B9EB317_.wvu.Rows" localSheetId="11" hidden="1">LTTACBF!#REF!</definedName>
    <definedName name="Z_E2F527C1_3EFA_4810_912A_1D466B9EB317_.wvu.Rows" localSheetId="12" hidden="1">LTUSTF!#REF!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5" l="1"/>
  <c r="E20" i="15"/>
  <c r="F16" i="15"/>
  <c r="F24" i="15" s="1"/>
  <c r="E16" i="15"/>
  <c r="E24" i="15" s="1"/>
  <c r="F42" i="13"/>
  <c r="F43" i="13" s="1"/>
  <c r="E42" i="13"/>
  <c r="E43" i="13" s="1"/>
  <c r="F40" i="13"/>
  <c r="E40" i="13"/>
  <c r="F32" i="13"/>
  <c r="E32" i="13"/>
  <c r="F27" i="13"/>
  <c r="E27" i="13"/>
  <c r="F14" i="13"/>
  <c r="E14" i="13"/>
  <c r="F83" i="12"/>
  <c r="E83" i="12"/>
  <c r="F82" i="12"/>
  <c r="E82" i="12"/>
  <c r="F79" i="12"/>
  <c r="E79" i="12"/>
  <c r="F73" i="12"/>
  <c r="E73" i="12"/>
  <c r="F64" i="11"/>
  <c r="F65" i="11" s="1"/>
  <c r="E64" i="11"/>
  <c r="E65" i="11" s="1"/>
  <c r="F61" i="11"/>
  <c r="E61" i="11"/>
  <c r="F55" i="11"/>
  <c r="E55" i="11"/>
  <c r="F37" i="11"/>
  <c r="E37" i="11"/>
  <c r="F28" i="11"/>
  <c r="E28" i="11"/>
  <c r="F65" i="10"/>
  <c r="F62" i="10"/>
  <c r="E62" i="10"/>
  <c r="F55" i="10"/>
  <c r="E55" i="10"/>
  <c r="F49" i="10"/>
  <c r="E49" i="10"/>
  <c r="F45" i="10"/>
  <c r="F66" i="10" s="1"/>
  <c r="E45" i="10"/>
  <c r="E66" i="10" s="1"/>
  <c r="E10" i="9"/>
  <c r="E14" i="9" s="1"/>
  <c r="D10" i="9"/>
  <c r="D14" i="9" s="1"/>
  <c r="E51" i="8"/>
  <c r="F50" i="8"/>
  <c r="E50" i="8"/>
  <c r="F47" i="8"/>
  <c r="E47" i="8"/>
  <c r="I39" i="8"/>
  <c r="F39" i="8"/>
  <c r="E39" i="8"/>
  <c r="F28" i="8"/>
  <c r="F51" i="8" s="1"/>
  <c r="E28" i="8"/>
  <c r="F14" i="8"/>
  <c r="E14" i="8"/>
  <c r="F11" i="8"/>
  <c r="E11" i="8"/>
  <c r="F56" i="7"/>
  <c r="F57" i="7" s="1"/>
  <c r="E56" i="7"/>
  <c r="E57" i="7" s="1"/>
  <c r="F53" i="7"/>
  <c r="E53" i="7"/>
  <c r="F45" i="7"/>
  <c r="E45" i="7"/>
  <c r="F39" i="7"/>
  <c r="E39" i="7"/>
  <c r="F36" i="7"/>
  <c r="E36" i="7"/>
  <c r="F32" i="7"/>
  <c r="E32" i="7"/>
  <c r="F66" i="6"/>
  <c r="E65" i="6"/>
  <c r="E66" i="6" s="1"/>
  <c r="F63" i="6"/>
  <c r="E63" i="6"/>
  <c r="F54" i="6"/>
  <c r="E54" i="6"/>
  <c r="F32" i="6"/>
  <c r="E32" i="6"/>
  <c r="F20" i="6"/>
  <c r="E20" i="6"/>
  <c r="F16" i="6"/>
  <c r="E16" i="6"/>
  <c r="F19" i="5"/>
  <c r="E18" i="5"/>
  <c r="F15" i="5"/>
  <c r="E15" i="5"/>
  <c r="E19" i="5" s="1"/>
  <c r="F19" i="4"/>
  <c r="E19" i="4"/>
  <c r="F15" i="4"/>
  <c r="E15" i="4"/>
  <c r="F38" i="3"/>
  <c r="F39" i="3" s="1"/>
  <c r="F35" i="3"/>
  <c r="E35" i="3"/>
  <c r="F29" i="3"/>
  <c r="E29" i="3"/>
  <c r="E39" i="3" s="1"/>
  <c r="F59" i="2"/>
  <c r="F56" i="2"/>
  <c r="E56" i="2"/>
  <c r="F49" i="2"/>
  <c r="E49" i="2"/>
  <c r="F44" i="2"/>
  <c r="F60" i="2" s="1"/>
  <c r="E44" i="2"/>
  <c r="E60" i="2" s="1"/>
  <c r="F96" i="1"/>
  <c r="E96" i="1"/>
  <c r="F92" i="1"/>
  <c r="E92" i="1"/>
  <c r="F85" i="1"/>
  <c r="E85" i="1"/>
  <c r="F81" i="1"/>
  <c r="E81" i="1"/>
  <c r="F71" i="1"/>
  <c r="E71" i="1"/>
  <c r="F66" i="1"/>
  <c r="E66" i="1"/>
  <c r="F63" i="1"/>
  <c r="E63" i="1"/>
  <c r="F56" i="1"/>
  <c r="E56" i="1"/>
  <c r="F51" i="1"/>
  <c r="E51" i="1"/>
  <c r="F48" i="1"/>
  <c r="F97" i="1" s="1"/>
  <c r="E48" i="1"/>
  <c r="E97" i="1" s="1"/>
</calcChain>
</file>

<file path=xl/sharedStrings.xml><?xml version="1.0" encoding="utf-8"?>
<sst xmlns="http://schemas.openxmlformats.org/spreadsheetml/2006/main" count="1663" uniqueCount="791">
  <si>
    <t>UNAUDITED HALF-YEARLY FINANCIAL RESULTS FOR THE PERIOD ENDED November 30, 2017 AND THE PORTFOLIO AS ON THAT DATE</t>
  </si>
  <si>
    <t>(Pursuant to Regulations 59 and 59A of the Securities and Exchange Board of India (Mutual Funds) Regulations, 1996)</t>
  </si>
  <si>
    <t>Name of the Mutual Fund : L&amp;T Mutual Fund</t>
  </si>
  <si>
    <t>Name of the Scheme   : L&amp;T Banking and PSU Debt Fund (An open ended debt scheme predominantly investing in debt instruments of banks, public sector undertakings,
public financial institutions and municipal bonds)</t>
  </si>
  <si>
    <t>Portfolio as on  May 15 ,2022</t>
  </si>
  <si>
    <t>Name of the Instrument / Issuer</t>
  </si>
  <si>
    <t>Rating</t>
  </si>
  <si>
    <t>Quantity</t>
  </si>
  <si>
    <t>Market Value
 (Rs. in Lakhs)</t>
  </si>
  <si>
    <t>% to 
NAV</t>
  </si>
  <si>
    <t>Yield to Maturity (%)</t>
  </si>
  <si>
    <t>ISIN</t>
  </si>
  <si>
    <t>DEBT INSTRUMENTS</t>
  </si>
  <si>
    <t>Fixed Rates Bonds - Corporate</t>
  </si>
  <si>
    <t>Listed / Awaiting listing on Stock Exchanges</t>
  </si>
  <si>
    <t>5.70% National Bank for Agriculture &amp; Rural Development 31-07-2025**</t>
  </si>
  <si>
    <t>CRISIL AAA</t>
  </si>
  <si>
    <t>INE261F08DK7</t>
  </si>
  <si>
    <t>5.59% Small Industries Development Bank of India 21-02-2025 **</t>
  </si>
  <si>
    <t>CARE AAA</t>
  </si>
  <si>
    <t>INE556F08JU6</t>
  </si>
  <si>
    <t>6.50% Power Finance Corporation Limited 17-09-2025 **</t>
  </si>
  <si>
    <t>INE134E08LD7</t>
  </si>
  <si>
    <t>6.39% Indian Oil Corporation Limited 06-03-2025 **</t>
  </si>
  <si>
    <t>INE242A08452</t>
  </si>
  <si>
    <t>5.81% Rec Limited 31-12-2025 **</t>
  </si>
  <si>
    <t>INE020B08DH2</t>
  </si>
  <si>
    <t>8.25% Indian Railway Finance Corporation Limited 28-02-2024 **</t>
  </si>
  <si>
    <t>INE053F07BB3</t>
  </si>
  <si>
    <t>5.85% Rec Limited 20-12-2025 **</t>
  </si>
  <si>
    <t>INE020B08DF6</t>
  </si>
  <si>
    <t>5.59% Housing and Urban Development Corporation Limited 04-03-2025 **</t>
  </si>
  <si>
    <t>ICRA AAA</t>
  </si>
  <si>
    <t>INE031A08830</t>
  </si>
  <si>
    <t>7.65% Axis Bank Limited 30-01-2027 **</t>
  </si>
  <si>
    <t>INE238A08468</t>
  </si>
  <si>
    <t>7.49% Indian Railway Finance Corporation Limited 28-05-2027 **</t>
  </si>
  <si>
    <t>INE053F07AA7</t>
  </si>
  <si>
    <t>7.33% Indian Railway Finance Corporation Limited 27-08-2027 **</t>
  </si>
  <si>
    <t>INE053F07AC3</t>
  </si>
  <si>
    <t>6.14% Indian Oil Corporation Limited 18-02-2027 **</t>
  </si>
  <si>
    <t>INE242A08502</t>
  </si>
  <si>
    <t>7.95% HDFC Bank Limited 21-09-2026 **</t>
  </si>
  <si>
    <t>INE040A08369</t>
  </si>
  <si>
    <t>6.88% Rec Limited 20-03-2025 **</t>
  </si>
  <si>
    <t>INE020B08CK8</t>
  </si>
  <si>
    <t>6.09% Power Finance Corporation Limited 27-08-2026 **</t>
  </si>
  <si>
    <t>INE134E08LK2</t>
  </si>
  <si>
    <t>7.20% Power Grid Corporation of India Limited 09-08-2027 **</t>
  </si>
  <si>
    <t>INE752E07OG5</t>
  </si>
  <si>
    <t>7.30% Power Grid Corporation of India Limited 19-06-2027 **</t>
  </si>
  <si>
    <t>INE752E07OF7</t>
  </si>
  <si>
    <t>7.22% Export Import Bank of India 03-08-2027 **</t>
  </si>
  <si>
    <t>INE514E08FP6</t>
  </si>
  <si>
    <t>9.50% Export Import Bank of India 03-12-2023 **</t>
  </si>
  <si>
    <t>INE514E08DG0</t>
  </si>
  <si>
    <t>8.05% NTPC Limited 05-05-2026 **</t>
  </si>
  <si>
    <t>INE733E07KA6</t>
  </si>
  <si>
    <t>7.83 % Indian Railway Finance Corporation Limited 21-03-2027 **</t>
  </si>
  <si>
    <t>INE053F07983</t>
  </si>
  <si>
    <t>5.62% Export Import Bank of India 20-06-2025 **</t>
  </si>
  <si>
    <t>INE514E08FU6</t>
  </si>
  <si>
    <t>5.45% NTPC Limited 15-10-2025 **</t>
  </si>
  <si>
    <t>INE733E08163</t>
  </si>
  <si>
    <t>8.40% Power Grid Corporation of India Limited 27-05-2024 **</t>
  </si>
  <si>
    <t>INE752E07MQ8</t>
  </si>
  <si>
    <t>7.34% Power Grid Corporation of India Limited 15-07-2024 **</t>
  </si>
  <si>
    <t>INE752E08569</t>
  </si>
  <si>
    <t>7.36% Power Grid Corporation of India Limited 17-10-2026 **</t>
  </si>
  <si>
    <t>INE752E07OC4</t>
  </si>
  <si>
    <t>10.70% Indian Railway Finance Corporation Limited 11-09-2023 **</t>
  </si>
  <si>
    <t>INE053F09FP0</t>
  </si>
  <si>
    <t>7.89% Power Grid Corporation of India Limited 09-03-2027 **</t>
  </si>
  <si>
    <t>INE752E07OE0</t>
  </si>
  <si>
    <t>8.50% Indian Railway Finance Corporation Limited 26-12-2023 **</t>
  </si>
  <si>
    <t>INE053F09FS4</t>
  </si>
  <si>
    <t>9.58% Export Import Bank of India 04-10-2023 **</t>
  </si>
  <si>
    <t>INE514E08CY5</t>
  </si>
  <si>
    <t>8.56% Nuclear Power Corporation Of India Limited 15-03-2023 **</t>
  </si>
  <si>
    <t>INE206D08154</t>
  </si>
  <si>
    <t>9.05% Housing Development Finance Corporation Limited 20-11-2023 **</t>
  </si>
  <si>
    <t>INE001A07RJ2</t>
  </si>
  <si>
    <t>8.50% National Bank for Agriculture &amp; Rural Development 31-01-2023 **</t>
  </si>
  <si>
    <t>INE261F08AT4</t>
  </si>
  <si>
    <t>8.80% Export Import Bank of India 15-03-2023 **</t>
  </si>
  <si>
    <t>INE514E08CI8</t>
  </si>
  <si>
    <t>8.50% Export Import Bank of India 08-07-2023 **</t>
  </si>
  <si>
    <t>INE514E08CQ1</t>
  </si>
  <si>
    <t>8.73% NTPC Limited 07-03-2023 **</t>
  </si>
  <si>
    <t>INE733E07JC4</t>
  </si>
  <si>
    <t>9.15% Export Import Bank of India 05-09-2022 **</t>
  </si>
  <si>
    <t>INE514E08BK6</t>
  </si>
  <si>
    <t>Total</t>
  </si>
  <si>
    <t>Privately placed / Unlisted</t>
  </si>
  <si>
    <t>GOVERNMENT SECURITIES</t>
  </si>
  <si>
    <t>Fixed Rates Bonds - Government</t>
  </si>
  <si>
    <t>MONEY MARKET INSTRUMENTS</t>
  </si>
  <si>
    <t>Commercial Paper / Certificate of Deposit **</t>
  </si>
  <si>
    <t>Treasury Bill</t>
  </si>
  <si>
    <t>MONEY MARKET INSTRUMENT</t>
  </si>
  <si>
    <t>Commercial Paper/Certificate of Deposit **</t>
  </si>
  <si>
    <t>CENTRAL GOVERNMENT SECURITIES</t>
  </si>
  <si>
    <t>05.74% GOI 15-11-2026</t>
  </si>
  <si>
    <t>SOVEREIGN</t>
  </si>
  <si>
    <t>IN0020210186</t>
  </si>
  <si>
    <t>05.63% GOI 12-04-2026</t>
  </si>
  <si>
    <t>IN0020210012</t>
  </si>
  <si>
    <t>06.79% GOI 15-05-2027</t>
  </si>
  <si>
    <t>IN0020170026</t>
  </si>
  <si>
    <t>07.35% GOI 22-06-2024</t>
  </si>
  <si>
    <t>IN0020090034</t>
  </si>
  <si>
    <t>OTHERS</t>
  </si>
  <si>
    <t>(a) Tri Party Repo Dealing System (TREPS)/Reverse Repo</t>
  </si>
  <si>
    <t>(b) Net Receivables/(Payables)</t>
  </si>
  <si>
    <t>Net Assets</t>
  </si>
  <si>
    <t>All corporate ratings are assigned by rating agencies like CRISIL; CARE; ICRA; IND ,BWR.</t>
  </si>
  <si>
    <t>** indicates thinly traded / non traded securities as defined in SEBI Regulations and Guidelines.</t>
  </si>
  <si>
    <t>(SO): "Structured Obligations", (CE): "Credit Enhancements"</t>
  </si>
  <si>
    <t>Market value includes accrued interest</t>
  </si>
  <si>
    <t>Name of the Scheme        : L&amp;T Conservative Hybrid Fund (An open ended hybrid scheme investing predominantly in debt instruments)(Formerly known as L&amp;T Monthly Income Plan)</t>
  </si>
  <si>
    <t>Industry / Rating</t>
  </si>
  <si>
    <t>EQUITY &amp; EQUITY RELATED INSTRUMENTS</t>
  </si>
  <si>
    <t>K.P.R. Mill Limited</t>
  </si>
  <si>
    <t>Textile Products</t>
  </si>
  <si>
    <t>INE930H01031</t>
  </si>
  <si>
    <t>Infosys Limited</t>
  </si>
  <si>
    <t>Software</t>
  </si>
  <si>
    <t>INE009A01021</t>
  </si>
  <si>
    <t>ICICI Bank Limited</t>
  </si>
  <si>
    <t>Banks</t>
  </si>
  <si>
    <t>INE090A01021</t>
  </si>
  <si>
    <t>Reliance Industries Limited</t>
  </si>
  <si>
    <t>Petroleum Products</t>
  </si>
  <si>
    <t>INE002A01018</t>
  </si>
  <si>
    <t>Indian Hotels Company Limited</t>
  </si>
  <si>
    <t>Leisure Services</t>
  </si>
  <si>
    <t>INE053A01029</t>
  </si>
  <si>
    <t>Bajaj Finance Limited</t>
  </si>
  <si>
    <t>Finance</t>
  </si>
  <si>
    <t>INE296A01024</t>
  </si>
  <si>
    <t>Minda Industries Limited</t>
  </si>
  <si>
    <t>Auto Ancillaries</t>
  </si>
  <si>
    <t>INE405E01023</t>
  </si>
  <si>
    <t>Persistent Systems Limited</t>
  </si>
  <si>
    <t>INE262H01013</t>
  </si>
  <si>
    <t>State Bank of India</t>
  </si>
  <si>
    <t>INE062A01020</t>
  </si>
  <si>
    <t>Greenpanel Industries Limited</t>
  </si>
  <si>
    <t>Consumer Durables</t>
  </si>
  <si>
    <t>INE08ZM01014</t>
  </si>
  <si>
    <t>Asian Paints Limited</t>
  </si>
  <si>
    <t>Consumer Non Durables</t>
  </si>
  <si>
    <t>INE021A01026</t>
  </si>
  <si>
    <t>Sona BLW Precision Forgings Limited</t>
  </si>
  <si>
    <t>INE073K01018</t>
  </si>
  <si>
    <t>HDFC Bank Limited</t>
  </si>
  <si>
    <t>INE040A01034</t>
  </si>
  <si>
    <t>Brigade Enterprises Limited</t>
  </si>
  <si>
    <t>Construction</t>
  </si>
  <si>
    <t>INE791I01019</t>
  </si>
  <si>
    <t>Tata Power Company Limited</t>
  </si>
  <si>
    <t>Power</t>
  </si>
  <si>
    <t>INE245A01021</t>
  </si>
  <si>
    <t>Bajaj Finserv Limited</t>
  </si>
  <si>
    <t>Insurance</t>
  </si>
  <si>
    <t>INE918I01018</t>
  </si>
  <si>
    <t>APL Apollo Tubes Limited</t>
  </si>
  <si>
    <t>Ferrous Metals</t>
  </si>
  <si>
    <t>INE702C01027</t>
  </si>
  <si>
    <t>Clean Science and Technology Limited</t>
  </si>
  <si>
    <t>Chemicals</t>
  </si>
  <si>
    <t>INE227W01023</t>
  </si>
  <si>
    <t>UltraTech Cement Limited</t>
  </si>
  <si>
    <t>Cement &amp; Cement Products</t>
  </si>
  <si>
    <t>INE481G01011</t>
  </si>
  <si>
    <t>Tata Consultancy Services Limited</t>
  </si>
  <si>
    <t>INE467B01029</t>
  </si>
  <si>
    <t>VRL Logistics Limited</t>
  </si>
  <si>
    <t>Transportation</t>
  </si>
  <si>
    <t>INE366I01010</t>
  </si>
  <si>
    <t>eClerx Services Limited</t>
  </si>
  <si>
    <t>INE738I01010</t>
  </si>
  <si>
    <t>Titan Company Limited</t>
  </si>
  <si>
    <t>INE280A01028</t>
  </si>
  <si>
    <t>Sun Pharmaceutical Industries Limited</t>
  </si>
  <si>
    <t>Pharmaceuticals</t>
  </si>
  <si>
    <t>INE044A01036</t>
  </si>
  <si>
    <t>Navin Fluorine International Limited</t>
  </si>
  <si>
    <t>INE048G01026</t>
  </si>
  <si>
    <t>Sobha Limited</t>
  </si>
  <si>
    <t>INE671H01015</t>
  </si>
  <si>
    <t>Rolex Rings Limited</t>
  </si>
  <si>
    <t>INE645S01016</t>
  </si>
  <si>
    <t>Zee Entertainment Enterprises Limited</t>
  </si>
  <si>
    <t>Entertainment</t>
  </si>
  <si>
    <t>INE256A01028</t>
  </si>
  <si>
    <t>Happiest Minds Technologies Limited</t>
  </si>
  <si>
    <t>INE419U01012</t>
  </si>
  <si>
    <t>Computer Age Management Services Limited</t>
  </si>
  <si>
    <t>Capital Markets</t>
  </si>
  <si>
    <t>INE596I01012</t>
  </si>
  <si>
    <t>Cholamandalam Investment and Finance Company Limited</t>
  </si>
  <si>
    <t>INE121A01024</t>
  </si>
  <si>
    <t>UTI Asset Management Company Limited</t>
  </si>
  <si>
    <t>INE094J01016</t>
  </si>
  <si>
    <t>MindTree Limited</t>
  </si>
  <si>
    <t>INE018I01017</t>
  </si>
  <si>
    <t>Housing Development Finance Corporation Limited</t>
  </si>
  <si>
    <t>INE001A01036</t>
  </si>
  <si>
    <t>07.59% GOI 11-01-2026</t>
  </si>
  <si>
    <t>IN0020150093</t>
  </si>
  <si>
    <t>07.37% GOI 16-04-2023</t>
  </si>
  <si>
    <t>IN0020180025</t>
  </si>
  <si>
    <t>05.22% GOI 15-06-2025</t>
  </si>
  <si>
    <t>IN0020200112</t>
  </si>
  <si>
    <t>04.56% GOI 29-11-2023</t>
  </si>
  <si>
    <t>IN0020210210</t>
  </si>
  <si>
    <t>(c) Net Receivables/(Payables)</t>
  </si>
  <si>
    <t>All corporate ratings are assigned by rating agencies like CRISIL; CARE; ICRA; IND,BWR.</t>
  </si>
  <si>
    <t>Name of the Scheme        : L&amp;T Credit Risk Fund (An open ended debt scheme predominantly investing in AA and below rated corporate bonds)(Formerly known as L&amp;T Income Opportunities Fund)</t>
  </si>
  <si>
    <t>8.93% IIFL Home Finance Limited 14-04-2023 **</t>
  </si>
  <si>
    <t>ICRA AA</t>
  </si>
  <si>
    <t>INE477L08097</t>
  </si>
  <si>
    <t>8.20% Aadhar Housing Finance Limited 01-09-2023 **</t>
  </si>
  <si>
    <t>CARE AA</t>
  </si>
  <si>
    <t>INE883F07199</t>
  </si>
  <si>
    <t>9.75% Manappuram Finance Limited 07-11-2022 **</t>
  </si>
  <si>
    <t>CRISIL AA</t>
  </si>
  <si>
    <t>INE522D07BC0</t>
  </si>
  <si>
    <t>7.98% ONGC Petro Additions Limited 25-10-2023 **</t>
  </si>
  <si>
    <t>INE163N08156</t>
  </si>
  <si>
    <t>5.84% JM Financial Products Limited 30-06-2022 **</t>
  </si>
  <si>
    <t>INE523H07999</t>
  </si>
  <si>
    <t>8.10% Tata Projects Limited 30-08-2022 **</t>
  </si>
  <si>
    <t>IND AA</t>
  </si>
  <si>
    <t>INE725H08048</t>
  </si>
  <si>
    <t>6.92% Godrej Industries Limited 14-05-2025 **</t>
  </si>
  <si>
    <t>INE233A08048</t>
  </si>
  <si>
    <t>8.28% Oriental Nagpur Betul Highway Limited 30-09-2024 (Nhai Annuity Receivables) **</t>
  </si>
  <si>
    <t>INE105N07167</t>
  </si>
  <si>
    <t>9.90% Coastal Gujarat Power Limited 25-08-2028 (corporate guarantee of Tata Power Company Ltd) **</t>
  </si>
  <si>
    <t>CARE AA (CE)</t>
  </si>
  <si>
    <t>INE295J08022</t>
  </si>
  <si>
    <t>7.99% Tata Power Company Limited 16-11-2023 **</t>
  </si>
  <si>
    <t>INE245A08125</t>
  </si>
  <si>
    <t>8.85% India Grid Trust 02-11-2022 **</t>
  </si>
  <si>
    <t>INE219X07066</t>
  </si>
  <si>
    <t>9.60% Tata Motors Limited 29-10-2022 **</t>
  </si>
  <si>
    <t>CARE AA-</t>
  </si>
  <si>
    <t>INE155A08233</t>
  </si>
  <si>
    <t>6.49% Yarrow Infrastructure Pvt Limited 01-07-2024 (Vector green energy sponsored co-obligor structure) **</t>
  </si>
  <si>
    <t>IND AAA (CE)</t>
  </si>
  <si>
    <t>INE001W07011</t>
  </si>
  <si>
    <t>6.49% Vector Green Prayagraj Solar Pvt Limited 01-07-2024 (Vector green energy sponsored co-obligor structure)**</t>
  </si>
  <si>
    <t>INE935V07012</t>
  </si>
  <si>
    <t>6.49% Sepset Constructions Pvt Limited 01-07-2024 (Vector green energy sponsored co-obligor structure) **</t>
  </si>
  <si>
    <t>INE961M07017</t>
  </si>
  <si>
    <t>6.49% Malwa Solar Power Generation Pvt Limited 01-07-2024 (Vector green energy sponsored co-obligor structure) **</t>
  </si>
  <si>
    <t>INE999X07014</t>
  </si>
  <si>
    <t>6.49% Citra Real Estate Limited 01-07-2024 (Vector green energy sponsored co-obligor structure) **</t>
  </si>
  <si>
    <t>INE969M07010</t>
  </si>
  <si>
    <t>6.49% Priapus Infrastructure Pvt Limited 01-07-2024 (Vector green energy sponsored co-obligor structure) **</t>
  </si>
  <si>
    <t>INE964M07011</t>
  </si>
  <si>
    <t xml:space="preserve">$ Security is below investment grade or default  </t>
  </si>
  <si>
    <t>In case of below securities, AMC has adopted a Fair valuation and have not  taken the prices provided by the valuation agencies. Details of instances are available at the below mentioned links:</t>
  </si>
  <si>
    <t>Name of the securities</t>
  </si>
  <si>
    <t>Link</t>
  </si>
  <si>
    <t>Reliance Broadcast Network Limited SR-B11.60% 8OCT19NCD</t>
  </si>
  <si>
    <t>https://www.ltfs.com/content/dam/lnt-financial-services/lnt-mutual-fund/downloads/valuation-policy/RBNL-Valuation-Disclosure-Note.pdf</t>
  </si>
  <si>
    <t>REL BRO NETWORK LTD -C 11.60% 08OCT20NCD</t>
  </si>
  <si>
    <t>10.25% Reliance Broadcast Network Limited 10OCT19</t>
  </si>
  <si>
    <t>Pursuant to SEBI circular SEBI/HO/IMD/DF4/CIR/P/2019/102  dated September 24, 2019 read with circular no. SEBI/HO/IMD/DF4/CIR/P/2019/41 dated March 22, 2019, below are the total outstanding exposure in securities defaulted beyond their maturity date</t>
  </si>
  <si>
    <t>Name of Security $</t>
  </si>
  <si>
    <t>Value of Security Under Net Receivables</t>
  </si>
  <si>
    <t>Total Amount Due (Principal + Interest)  (Rs. in Lakhs)</t>
  </si>
  <si>
    <t>Amount (Rs. in Lakhs)</t>
  </si>
  <si>
    <t>% to NAV</t>
  </si>
  <si>
    <t>Dewan Housing Finance Corporation Limited 09.10% 16AUG19 NCD ~</t>
  </si>
  <si>
    <t>INE202B07HQ0</t>
  </si>
  <si>
    <t>Dewan Housing Finance Corporation Limited 09.05% 09SEP2019 NCD ~</t>
  </si>
  <si>
    <t>INE202B07IJ3</t>
  </si>
  <si>
    <t>9.10% Dewan Housing Finance Corporation Limited 09SEP2019 NCD ~</t>
  </si>
  <si>
    <t>INE202B07IK1</t>
  </si>
  <si>
    <t>INE445K07155</t>
  </si>
  <si>
    <t>INE445K07189</t>
  </si>
  <si>
    <t>INE445K07163</t>
  </si>
  <si>
    <t>~ Holdings were sold on 06th July, 2020</t>
  </si>
  <si>
    <t>Name of the Scheme        : L&amp;T Flexi Bond Fund (An open ended dynamic debt scheme investing across duration)</t>
  </si>
  <si>
    <t>07.26% GOI 14-01-2029</t>
  </si>
  <si>
    <t>IN0020180454</t>
  </si>
  <si>
    <t>07.17% GOI 08-01-2028</t>
  </si>
  <si>
    <t>IN0020170174</t>
  </si>
  <si>
    <t>07.68% GOI 15-12-2023</t>
  </si>
  <si>
    <t>IN0020150010</t>
  </si>
  <si>
    <t>Name of the Scheme        : L&amp;T Gilt Fund (An open-ended debt scheme investing in government securities across maturity)</t>
  </si>
  <si>
    <t>07.32% GOI 28-01-2024</t>
  </si>
  <si>
    <t>IN0020180488</t>
  </si>
  <si>
    <t>07.16% GOI 20-05-2023</t>
  </si>
  <si>
    <t>IN0020130012</t>
  </si>
  <si>
    <t>06.19% GOI 16-09-2034</t>
  </si>
  <si>
    <t>IN0020200096</t>
  </si>
  <si>
    <t>Name of the Scheme        : L&amp;T Liquid Fund (An Open-ended liquid scheme)</t>
  </si>
  <si>
    <t>7% Housing Development Finance Corporation Limited 19-05-2022 **</t>
  </si>
  <si>
    <t>INE001A07SM4</t>
  </si>
  <si>
    <t>8.20% Power Finance Corporaton Limited 27-05-2022 **</t>
  </si>
  <si>
    <t>INE134E08KB3</t>
  </si>
  <si>
    <t>7.10% Power Finance Corporation Limited 08-08-2022 **</t>
  </si>
  <si>
    <t>INE134E08JD1</t>
  </si>
  <si>
    <t>7.35% Export Import Bank of India 18-05-2022 **</t>
  </si>
  <si>
    <t>INE514E08FM3</t>
  </si>
  <si>
    <t>8.40% Power Grid Corporation of India Limited 27-05-2022 **</t>
  </si>
  <si>
    <t>INE752E07MO3</t>
  </si>
  <si>
    <t>08.15% GOI 11-06-2022</t>
  </si>
  <si>
    <t>IN0020120013</t>
  </si>
  <si>
    <t>Certificate of Deposit **</t>
  </si>
  <si>
    <t>HDFC Bank Limited 24-05-2022</t>
  </si>
  <si>
    <t>CARE A1+</t>
  </si>
  <si>
    <t>INE040A16CQ8</t>
  </si>
  <si>
    <t>Indian Bank 15-06-2022</t>
  </si>
  <si>
    <t>CRISIL A1+</t>
  </si>
  <si>
    <t>INE562A16KD2</t>
  </si>
  <si>
    <t>Canara Bank 17-05-2022</t>
  </si>
  <si>
    <t>INE476A16SO5</t>
  </si>
  <si>
    <t>Kotak Mahindra Bank Limited 03-06-2022</t>
  </si>
  <si>
    <t>INE237A167M9</t>
  </si>
  <si>
    <t>Bank of Baroda 13-06-2022</t>
  </si>
  <si>
    <t>IND A1+</t>
  </si>
  <si>
    <t>INE028A16CS9</t>
  </si>
  <si>
    <t>Indian Bank 29-06-2022</t>
  </si>
  <si>
    <t>INE562A16KH3</t>
  </si>
  <si>
    <t>AXIS Bank Ltd 11-08-2022</t>
  </si>
  <si>
    <t>INE238A164Z7</t>
  </si>
  <si>
    <t>Axis Bank Limited 20-06-2022</t>
  </si>
  <si>
    <t>INE238A161Y6</t>
  </si>
  <si>
    <t>Small Industries Development Bank of India 02-06-2022</t>
  </si>
  <si>
    <t>INE556F16879</t>
  </si>
  <si>
    <t>Commercial Paper</t>
  </si>
  <si>
    <t>Hindustan Petroleum Corporation Limited 27-05-2022 **</t>
  </si>
  <si>
    <t>INE094A14IL8</t>
  </si>
  <si>
    <t>Hindustan Petroleum Corporation Limited 21-06-2022 **</t>
  </si>
  <si>
    <t>INE094A14IO2</t>
  </si>
  <si>
    <t>Reliance JIO Infocomm Ltd 24-06-2022 **</t>
  </si>
  <si>
    <t>INE110L14QK4</t>
  </si>
  <si>
    <t>ICICI Securities Limited 28-06-2022 **</t>
  </si>
  <si>
    <t>INE763G14MI3</t>
  </si>
  <si>
    <t>HDFC Securities Limited 13-06-2022 **</t>
  </si>
  <si>
    <t>INE700G14BL2</t>
  </si>
  <si>
    <t>Indian Oil Corporation Limited 30-05-2022 **</t>
  </si>
  <si>
    <t>ICRA A1+</t>
  </si>
  <si>
    <t>INE242A14WF6</t>
  </si>
  <si>
    <t>National Bank for Agriculture &amp; Rural Development 30-05-2022 **</t>
  </si>
  <si>
    <t>INE261F14IT5</t>
  </si>
  <si>
    <t>HDFC Limited 17-08-2022 **</t>
  </si>
  <si>
    <t>INE001A14YU1</t>
  </si>
  <si>
    <t>Bharti Airtel Limited 31-05-2022 **</t>
  </si>
  <si>
    <t>INE397D14399</t>
  </si>
  <si>
    <t>Adani Ports and Special Economic Zone Limited 28-06-2022 **</t>
  </si>
  <si>
    <t>INE742F14QD1</t>
  </si>
  <si>
    <t>ICICI Securities Limited 10-06-2022 **</t>
  </si>
  <si>
    <t>INE763G14LN5</t>
  </si>
  <si>
    <t>Reliance Jio Infocomm Limited 17-06-2022 **</t>
  </si>
  <si>
    <t>INE110L14QA5</t>
  </si>
  <si>
    <t>Berger Paints India Limited 18-05-2022 **</t>
  </si>
  <si>
    <t>INE463A14LK1</t>
  </si>
  <si>
    <t>ICICI Securities Limited 16-05-2022 **</t>
  </si>
  <si>
    <t>INE763G14LG9</t>
  </si>
  <si>
    <t>NIIF Infrastructure Finance Limited 23-05-2022 **</t>
  </si>
  <si>
    <t>INE246R14281</t>
  </si>
  <si>
    <t>Godrej Industries Ltd 26-05-2022 **</t>
  </si>
  <si>
    <t>INE233A14UG7</t>
  </si>
  <si>
    <t>Berger Paints India Limited 30-05-2022 **</t>
  </si>
  <si>
    <t>INE463A14LS4</t>
  </si>
  <si>
    <t>HDFC Securities Limited 24-05-2022 **</t>
  </si>
  <si>
    <t>INE700G14BE7</t>
  </si>
  <si>
    <t>Julius Baer Capital (India) Private Limited 31-05-2023 **</t>
  </si>
  <si>
    <t>INE824H14HD2</t>
  </si>
  <si>
    <t>364 DAY T-BILL 09-06-2022</t>
  </si>
  <si>
    <t>IN002021Z103</t>
  </si>
  <si>
    <t>182 DAY T-BILL 14-07-2022</t>
  </si>
  <si>
    <t>IN002021Y445</t>
  </si>
  <si>
    <t>182 DAY T-BILL 04-08-2022</t>
  </si>
  <si>
    <t>IN002021Y478</t>
  </si>
  <si>
    <t>182 DAY T-BILL 09-06-2022</t>
  </si>
  <si>
    <t>IN002021Y379</t>
  </si>
  <si>
    <t>364 DAY T-BILL 02-06-2022</t>
  </si>
  <si>
    <t>IN002021Z095</t>
  </si>
  <si>
    <t>364 DAY T-BILL 26-05-2022</t>
  </si>
  <si>
    <t>IN002021Z087</t>
  </si>
  <si>
    <t>91 DAY T-BILL 04-08-2022</t>
  </si>
  <si>
    <t>IN002022X056</t>
  </si>
  <si>
    <t>Name of the Scheme        : L&amp;T Low Duration Fund(An open ended low duration debt scheme investing in instruments such that the Macaulay duration of the portfolio is between 6 months to 12 months)(Formerly known as L&amp;T Short Term Income Fund)</t>
  </si>
  <si>
    <t>5.05% Indian Oil Corporation Limited 25-11-2022 **</t>
  </si>
  <si>
    <t>INE242A08460</t>
  </si>
  <si>
    <t>7.03% Rec Limited 07-09-2022 **</t>
  </si>
  <si>
    <t>INE020B08AK2</t>
  </si>
  <si>
    <t>6.98% National Bank for Agriculture &amp; Rural Development 19-09-2022 **</t>
  </si>
  <si>
    <t>INE261F08BO3</t>
  </si>
  <si>
    <t>6.80% Small Industries Development Bank of India 29-09-2022 **</t>
  </si>
  <si>
    <t>INE556F08JO9</t>
  </si>
  <si>
    <t>7.17% Reliance Industries Limited 08-11-2022 **</t>
  </si>
  <si>
    <t>INE002A08500</t>
  </si>
  <si>
    <t>4.60% National Bank for Agriculture &amp; Rural Development 29-07-2024 **</t>
  </si>
  <si>
    <t>INE261F08CS2</t>
  </si>
  <si>
    <t>9% Muthoot Finance Limited 19-04-2023 **</t>
  </si>
  <si>
    <t>CRISIL AA+</t>
  </si>
  <si>
    <t>INE414G07CN8</t>
  </si>
  <si>
    <t>4.50% Housing Development Finance Corporation Limited 14-12-2022 **</t>
  </si>
  <si>
    <t>INE001A07SU7</t>
  </si>
  <si>
    <t>5% National Bank for Agriculture &amp; Rural Development 10-03-2023 **</t>
  </si>
  <si>
    <t>INE261F08CY0</t>
  </si>
  <si>
    <t>6.40% Embassy Office Parks REIT 15-02-2024 **</t>
  </si>
  <si>
    <t>INE041007050</t>
  </si>
  <si>
    <t>7.98% ONGC Petro Additions Limited 10-02-2023 ** (Letter of comfort from Oil &amp; Natural Gas Corporation Limited)</t>
  </si>
  <si>
    <t>ICRA AAA (CE)</t>
  </si>
  <si>
    <t>INE163N08123</t>
  </si>
  <si>
    <t>8.45% Power Finance Corporation Limited 11-08-2022 **</t>
  </si>
  <si>
    <t>INE134E08JU5</t>
  </si>
  <si>
    <t>8.28% Oriental Nagpur Betul Highway Limited (Nhai Annuity Receivables) 30-09-2022 **</t>
  </si>
  <si>
    <t>INE105N07126</t>
  </si>
  <si>
    <t>7.85% Tata Steel Limited 21-04-2023 **</t>
  </si>
  <si>
    <t>INE081A08256</t>
  </si>
  <si>
    <t>5.75% Bajaj Finance Limited 16-02-2024 **</t>
  </si>
  <si>
    <t>INE296A07RX9</t>
  </si>
  <si>
    <t>7.9350% NIIF Infrastructure Finance Limited 11-08-2022 **</t>
  </si>
  <si>
    <t>INE246R07202</t>
  </si>
  <si>
    <t>8.45% ONGC Petro Additions Limited 10-03-2023 ** (Letter of comfort from Oil &amp; Natural Gas Corporation Limited)</t>
  </si>
  <si>
    <t>INE163N08107</t>
  </si>
  <si>
    <t>8.08% NIIF Infrastructure Finance Limited 14-02-2023 **</t>
  </si>
  <si>
    <t>INE246R07244</t>
  </si>
  <si>
    <t>Zero Coupon Bonds - Corporate</t>
  </si>
  <si>
    <t>Aditya Birla Fashion and Retail Limited 11-11-2022 **</t>
  </si>
  <si>
    <t>INE647O08081</t>
  </si>
  <si>
    <t>SECURITISED DEBT</t>
  </si>
  <si>
    <t>First Business Receivables Trust(Backed by receivables from Reliance Industries,Reliance Retail,Reliance Jio) 01-07-2022 **</t>
  </si>
  <si>
    <t>CRISIL AAA(SO)</t>
  </si>
  <si>
    <t>INE0BTV15105</t>
  </si>
  <si>
    <t>06.84% GOI 19-12-2022</t>
  </si>
  <si>
    <t>IN0020160050</t>
  </si>
  <si>
    <t>Axis Bank Limited 20-09-2022</t>
  </si>
  <si>
    <t>INE238A161X8</t>
  </si>
  <si>
    <t>Axis Bank Limited 09-11-2022</t>
  </si>
  <si>
    <t>INE238A162Y4</t>
  </si>
  <si>
    <t>Axis Bank Limited 11-11-2022</t>
  </si>
  <si>
    <t>INE238A164Y0</t>
  </si>
  <si>
    <t>HDFC Bank Limited 10-02-2023</t>
  </si>
  <si>
    <t>INE040A16CV8</t>
  </si>
  <si>
    <t>HDFC Bank Limited 06-03-2023</t>
  </si>
  <si>
    <t>INE040A16CX4</t>
  </si>
  <si>
    <t>Name of the Scheme        : L&amp;T Money Market Fund (An open ended debt scheme investing in money market instruments)(Formerly known as L&amp;T Floating Rate Fund)</t>
  </si>
  <si>
    <t>National Bank for Agriculture &amp; Rural Development 14-02-2023</t>
  </si>
  <si>
    <t>INE261F16645</t>
  </si>
  <si>
    <t>Canara Bank 08-07-2022</t>
  </si>
  <si>
    <t>INE476A16SQ0</t>
  </si>
  <si>
    <t>Axis Bank Limited 05-09-2022</t>
  </si>
  <si>
    <t>INE238A160Z5</t>
  </si>
  <si>
    <t>HDFC Bank Limited 13-12-2022</t>
  </si>
  <si>
    <t>INE040A16CO3</t>
  </si>
  <si>
    <t>Kotak Mahindra Bank Limited 17-02-2023</t>
  </si>
  <si>
    <t>INE237A168N5</t>
  </si>
  <si>
    <t>Small Industries Development Bank of India 22-02-2023</t>
  </si>
  <si>
    <t>INE556F16937</t>
  </si>
  <si>
    <t>Export Import Bank of India 17-03-2023</t>
  </si>
  <si>
    <t>INE514E16BY0</t>
  </si>
  <si>
    <t>Kotak Mahindra Bank Limited 17-01-2023</t>
  </si>
  <si>
    <t>INE237A163N6</t>
  </si>
  <si>
    <t>Small Industries Development Bank of India 03-03-2023</t>
  </si>
  <si>
    <t>INE556F16945</t>
  </si>
  <si>
    <t>Bank of Baroda 14-02-2023</t>
  </si>
  <si>
    <t>INE028A16CO8</t>
  </si>
  <si>
    <t>Kotak Securities Limited 10-06-2022 **</t>
  </si>
  <si>
    <t>INE028E14JM4</t>
  </si>
  <si>
    <t>LIC Housing Finance Limited 28-06-2022 **</t>
  </si>
  <si>
    <t>INE115A14DC1</t>
  </si>
  <si>
    <t>Reliance Jio Infocomm Limited 19-09-2022 **</t>
  </si>
  <si>
    <t>INE110L14QP3</t>
  </si>
  <si>
    <t>Housing Development Finance Corporation Limited 03-03-2023 **</t>
  </si>
  <si>
    <t>INE001A14YI6</t>
  </si>
  <si>
    <t>Kotak Mahindra Investment Limited 17-05-2022 **</t>
  </si>
  <si>
    <t>INE975F14VK2</t>
  </si>
  <si>
    <t>Bajaj Financial Securities Limited 20-06-2022 **</t>
  </si>
  <si>
    <t>INE01C314106</t>
  </si>
  <si>
    <t>HDFC Securities Limited 29-07-2022 **</t>
  </si>
  <si>
    <t>INE700G14BT5</t>
  </si>
  <si>
    <t>182 DAY T-BILL 15-09-2022</t>
  </si>
  <si>
    <t>IN002021Y536</t>
  </si>
  <si>
    <t>364 DAY T-BILL 16-02-2023</t>
  </si>
  <si>
    <t>IN002021Z483</t>
  </si>
  <si>
    <t>182 DAY T-BILL 11-08-2022</t>
  </si>
  <si>
    <t>IN002021Y486</t>
  </si>
  <si>
    <t>364 DAY T-BILL 02-03-2023</t>
  </si>
  <si>
    <t>IN002021Z509</t>
  </si>
  <si>
    <t>364 DAY T-BILL 23-02-2023</t>
  </si>
  <si>
    <t>IN002021Z491</t>
  </si>
  <si>
    <t>Name of the Scheme        : L&amp;T Overnight Fund (An open ended overnight fund) ( Formerly knows as L&amp;T Cash Fund)</t>
  </si>
  <si>
    <t>Name of Instrument / Issuer</t>
  </si>
  <si>
    <t>Market value (Rs. In lakhs)</t>
  </si>
  <si>
    <t>91 DAY T-BILL 26-05-2022</t>
  </si>
  <si>
    <t>IN002021X546</t>
  </si>
  <si>
    <t>182 DAY T-BILL 02-06-2022</t>
  </si>
  <si>
    <t>IN002021Y361</t>
  </si>
  <si>
    <t>Others</t>
  </si>
  <si>
    <t>Tri Party Repo Dealing System (TREPS)/Reverse Repo</t>
  </si>
  <si>
    <t>Net Receivable/Payable</t>
  </si>
  <si>
    <t>Grand Total</t>
  </si>
  <si>
    <t>Name of the Scheme        : L&amp;T Resurgent India Bond Fund (An open ended medium term debt scheme investing in instruments such that the Macaulay duration of the portfolio is between 3 years to 4 years)(Formerly known as L&amp;T Resurgent India Corporate Bond Fund)</t>
  </si>
  <si>
    <t>7.42% ICICI Bank Limited 27-06-2024 **</t>
  </si>
  <si>
    <t>INE090A08TX0</t>
  </si>
  <si>
    <t>8% ONGC Petro Additions Limited 11-04-2025 ** (Letter of comfort from Oil &amp; Natural Gas Corporation Limited)</t>
  </si>
  <si>
    <t>INE163N08131</t>
  </si>
  <si>
    <t>5.32% National Housing Bank 01-09-2023 **</t>
  </si>
  <si>
    <t>INE557F08FK3</t>
  </si>
  <si>
    <t>8.25% NIIF Infrastructure Finance Limited 21-05-2025 **</t>
  </si>
  <si>
    <t>INE246R07426</t>
  </si>
  <si>
    <t>6.65% Muthoot Finance Limited 27-04-2023 **</t>
  </si>
  <si>
    <t>INE414G07FP6</t>
  </si>
  <si>
    <t>8.83% ONGC Petro Additions Limited 10-03-2025 ** (Letter of comfort from Oil &amp; Natural Gas Corporation Limited)</t>
  </si>
  <si>
    <t>INE163N08115</t>
  </si>
  <si>
    <t>8.28% Oriental Nagpur Betul Highway Limited 30-03-2025 (Nhai Annuity Receivables) **</t>
  </si>
  <si>
    <t>INE105N07175</t>
  </si>
  <si>
    <t>9.81% L&amp;T Metro Rail (Hyderabad) Limited 18-06-2025 (Put Option On L&amp;T Limited ) **</t>
  </si>
  <si>
    <t>INE128M08011</t>
  </si>
  <si>
    <t>7.95% Sikka Ports &amp; Terminals Limited 28-10-2026 (erstwhile Reliance Ports &amp; Terminals Ltd) **</t>
  </si>
  <si>
    <t>INE941D07158</t>
  </si>
  <si>
    <t>10.63% IOT Utkal Energy Services Limited 20-06-2028 (Long term take or pay agreement with IOCL) **</t>
  </si>
  <si>
    <t>INE310L07AA9</t>
  </si>
  <si>
    <t>10.65% Patel Knr Heavy Infrastructures Limited 30-09-2023 (Nhai Annuity Receivables) **</t>
  </si>
  <si>
    <t>CARE AA+</t>
  </si>
  <si>
    <t>INE555J07211</t>
  </si>
  <si>
    <t>7.90% Sikka Ports &amp; Terminals Limited 18-11-2026 (erstwhile Reliance Ports &amp; Terminals Ltd) **</t>
  </si>
  <si>
    <t>INE941D07166</t>
  </si>
  <si>
    <t>8.28% Oriental Nagpur Betul Highway Limited 30-03-2024 (Nhai Annuity Receivables) **</t>
  </si>
  <si>
    <t>INE105N07159</t>
  </si>
  <si>
    <t>5.955% NIIF Infrastructure Finance Limited 16-02-2024 **</t>
  </si>
  <si>
    <t>INE246R07566</t>
  </si>
  <si>
    <t>8.60% NIIF Infrastructure Finance Limited 07-11-2024 **</t>
  </si>
  <si>
    <t>INE246R07384</t>
  </si>
  <si>
    <t>10.65% Patel Knr Heavy Infrastructures Limited 30-09-2026 (Nhai Annuity Receivables) **</t>
  </si>
  <si>
    <t>INE555J07260</t>
  </si>
  <si>
    <t>10.65% Patel Knr Heavy Infrastructures Limited 31-03-2026 (Nhai Annuity Receivables) **</t>
  </si>
  <si>
    <t>INE555J07252</t>
  </si>
  <si>
    <t>9.25% Power Finance Corporation Limited 25-09-2024 **</t>
  </si>
  <si>
    <t>INE134E08JY7</t>
  </si>
  <si>
    <t>10.65% Patel Knr Heavy Infrastructures Limited 31-03-2024 (Nhai Annuity Receivables) **</t>
  </si>
  <si>
    <t>INE555J07229</t>
  </si>
  <si>
    <t>10.65% Patel Knr Heavy Infrastructures Limited 31-03-2025 (Nhai Annuity Receivables) **</t>
  </si>
  <si>
    <t>INE555J07245</t>
  </si>
  <si>
    <t>9.85% L&amp;T Metro Rail (Hyderabad) Limited 28-01-2026 (Put Option On L&amp;T Limited ) **</t>
  </si>
  <si>
    <t>INE128M08037</t>
  </si>
  <si>
    <t>10.65% Patel Knr Heavy Infrastructures Limited 30-09-2024 (Nhai Annuity Receivables) **</t>
  </si>
  <si>
    <t>INE555J07237</t>
  </si>
  <si>
    <t>Andhra Pradesh Expressway Limited 15-10-2022** (Nhai Annuity Receivables)</t>
  </si>
  <si>
    <t>IND AAA</t>
  </si>
  <si>
    <t>INE400K07051</t>
  </si>
  <si>
    <t>First Business Receivables Trust(Backed by receivables from Reliance Industries,Reliance Retail,Reliance Jio) 01-04-2024 **</t>
  </si>
  <si>
    <t>INE0BTV15170</t>
  </si>
  <si>
    <t>First Business Receivables Trust(Backed by receivables from Reliance Industries,Reliance Retail,Reliance Jio) 01-07-2024 **</t>
  </si>
  <si>
    <t>INE0BTV15188</t>
  </si>
  <si>
    <t>First Business Receivables Trust(Backed by receivables from Reliance Industries,Reliance Retail,Reliance Jio) 01-10-2024 **</t>
  </si>
  <si>
    <t>INE0BTV15196</t>
  </si>
  <si>
    <t>First Business Receivables Trust(Backed by receivables from Reliance Industries,Reliance Retail,Reliance Jio) 01-01-2025 **</t>
  </si>
  <si>
    <t>INE0BTV15204</t>
  </si>
  <si>
    <t>06.18% GOI 04-11-2024</t>
  </si>
  <si>
    <t>IN0020190396</t>
  </si>
  <si>
    <t>Name of the Scheme         : L&amp;T Short Term Bond Fund (An Open-ended Debt Scheme investing in instruments such that the Macaulay duration of the portfolio is between 1 year to 3 years)(Formerly Known as L&amp;T Short Term Opportunities Fund)</t>
  </si>
  <si>
    <t>5.04% Indian Railway Finance Corporation Limited 05-05-2023 **</t>
  </si>
  <si>
    <t>INE053F07CU1</t>
  </si>
  <si>
    <t>5.27% National Bank for Agriculture &amp; Rural Development 23-07-2024 **</t>
  </si>
  <si>
    <t>INE261F08DF7</t>
  </si>
  <si>
    <t>6.55% NTPC Limited 17-04-2023 **</t>
  </si>
  <si>
    <t>INE733E08148</t>
  </si>
  <si>
    <t>6.44% Indian Oil Corporation Limited 14-04-2023 **</t>
  </si>
  <si>
    <t>INE242A08445</t>
  </si>
  <si>
    <t>4.71% Housing Development Finance Corporation Limited 07-09-2023 **</t>
  </si>
  <si>
    <t>INE001A07TA7</t>
  </si>
  <si>
    <t>6.40% Jamnagar Utilities and Power Pvt Limited 29-09-2026 **</t>
  </si>
  <si>
    <t>INE936D07174</t>
  </si>
  <si>
    <t>5.84% Bajaj Housing Finance Limited 21-02-2024 **</t>
  </si>
  <si>
    <t>INE377Y07292</t>
  </si>
  <si>
    <t>6.59% Indian Railway Finance Corporation Limited 14-04-2023 **</t>
  </si>
  <si>
    <t>INE053F07BZ2</t>
  </si>
  <si>
    <t>5.80% Kotak Mahindra Prime Limited 20-02-2024 **</t>
  </si>
  <si>
    <t>INE916DA7QW4</t>
  </si>
  <si>
    <t>6.80% Hindustan Petroleum Corporation Limited 15-12-2022 **</t>
  </si>
  <si>
    <t>INE094A08044</t>
  </si>
  <si>
    <t>6.55% National Housing Bank 17-04-2023 **</t>
  </si>
  <si>
    <t>INE557F08FI7</t>
  </si>
  <si>
    <t>First Business Receivables Trust(Backed by receivables from Reliance Industries,Reliance Retail,Reliance Jio) 01-04-2023 **</t>
  </si>
  <si>
    <t>INE0BTV15139</t>
  </si>
  <si>
    <t>First Business Receivables Trust(Backed by receivables from Reliance Industries,Reliance Retail,Reliance Jio) 01-07-2023 **</t>
  </si>
  <si>
    <t>INE0BTV15147</t>
  </si>
  <si>
    <t>First Business Receivables Trust(Backed by receivables from Reliance Industries,Reliance Retail,Reliance Jio) 01-10-2023 **</t>
  </si>
  <si>
    <t>INE0BTV15154</t>
  </si>
  <si>
    <t>First Business Receivables Trust(Backed by receivables from Reliance Industries,Reliance Retail,Reliance Jio) 01-01-2024 **</t>
  </si>
  <si>
    <t>INE0BTV15162</t>
  </si>
  <si>
    <t>First Business Receivables Trust(Backed by receivables from Reliance Industries,Reliance Retail,Reliance Jio) 01-10-2022 **</t>
  </si>
  <si>
    <t>INE0BTV15113</t>
  </si>
  <si>
    <t>First Business Receivables Trust(Backed by receivables from Reliance Industries,Reliance Retail,Reliance Jio) 01-01-2023 **</t>
  </si>
  <si>
    <t>INE0BTV15121</t>
  </si>
  <si>
    <t>5.27% GUJARAT SDL 19-01-2024</t>
  </si>
  <si>
    <t>IN1520210163</t>
  </si>
  <si>
    <t>06.30% GOI 09-04-2023</t>
  </si>
  <si>
    <t>IN0020030014</t>
  </si>
  <si>
    <t>7.89% GUJARAT SDL 15-05-2025</t>
  </si>
  <si>
    <t>IN1520190043</t>
  </si>
  <si>
    <t>8.23% MAHARASHTRA SDL 09-09-2025</t>
  </si>
  <si>
    <t>IN2220150089</t>
  </si>
  <si>
    <t>04.26% GOI 17-05-2023</t>
  </si>
  <si>
    <t>IN0020210046</t>
  </si>
  <si>
    <t>8.15% MAHARSHTRA SDL 26-11-2025</t>
  </si>
  <si>
    <t>IN2220150139</t>
  </si>
  <si>
    <t>8.26% MAHARASHTRA SDL 12-08-2025</t>
  </si>
  <si>
    <t>IN2220150063</t>
  </si>
  <si>
    <t>7.96% GUJARAT SDL 14-10-2025</t>
  </si>
  <si>
    <t>IN1520150062</t>
  </si>
  <si>
    <t>8.14% KARNATAKA SDL 13-11-2025</t>
  </si>
  <si>
    <t>IN1920150035</t>
  </si>
  <si>
    <t>06.17% GOI 12-06-2023</t>
  </si>
  <si>
    <t>IN0020030055</t>
  </si>
  <si>
    <t>8.23% GUJARAT SDL 09-09-2025</t>
  </si>
  <si>
    <t>IN1520150047</t>
  </si>
  <si>
    <t>07.72% GOI 25-05-2025</t>
  </si>
  <si>
    <t>IN0020150036</t>
  </si>
  <si>
    <t>Small Industries Development Bank of India 23-03-2023</t>
  </si>
  <si>
    <t>INE556F16952</t>
  </si>
  <si>
    <t xml:space="preserve">Name of the Scheme        : L&amp;T Triple Ace Bond Fund (An open ended debt scheme predominantly investing in AA+ and above rated corporate bonds) </t>
  </si>
  <si>
    <t>7.32% NTPC Limited 17-07-2029 **</t>
  </si>
  <si>
    <t>INE733E07KL3</t>
  </si>
  <si>
    <t>7.49% National Highways Authority of India 01-08-2029 **</t>
  </si>
  <si>
    <t>INE906B07HG7</t>
  </si>
  <si>
    <t>7.41% Indian Oil Corporation Limited 22-10-2029 **</t>
  </si>
  <si>
    <t>INE242A08437</t>
  </si>
  <si>
    <t>7.08% Indian Railway Finance Corporation Limited 28-02-2030 **</t>
  </si>
  <si>
    <t>INE053F07CA3</t>
  </si>
  <si>
    <t>8.24% Power Grid Corporation of India Limited 14-02-2029 **</t>
  </si>
  <si>
    <t>INE752E08551</t>
  </si>
  <si>
    <t>8.44% HDFC Bank Limited 28-12-2028 **</t>
  </si>
  <si>
    <t>INE040A08393</t>
  </si>
  <si>
    <t>7.43% National Bank for Agriculture &amp; Rural Development 31-01-2030 **</t>
  </si>
  <si>
    <t>INE261F08BX4</t>
  </si>
  <si>
    <t>6.67% ICICI Bank Limited 26-11-2028 **</t>
  </si>
  <si>
    <t>INE090A08UF5</t>
  </si>
  <si>
    <t>7.70% National Highways Authority of India 13-09-2029 **</t>
  </si>
  <si>
    <t>INE906B07HH5</t>
  </si>
  <si>
    <t>7.56% Export Import Bank of India 18-05-2027 **</t>
  </si>
  <si>
    <t>INE514E08FN1</t>
  </si>
  <si>
    <t>8.41% Housing and Urban Development Corporation Limited 15-03-2029 **</t>
  </si>
  <si>
    <t>INE031A08699</t>
  </si>
  <si>
    <t>8.30% NTPC Limited 15-01-2029 **</t>
  </si>
  <si>
    <t>INE733E07KJ7</t>
  </si>
  <si>
    <t>7.10% National Bank for Agriculture &amp; Rural Development 08-02-2030 **</t>
  </si>
  <si>
    <t>INE261F08BY2</t>
  </si>
  <si>
    <t>8.55% Housing Development Finance Corporation Limited 27-03-2029 **</t>
  </si>
  <si>
    <t>INE001A07RT1</t>
  </si>
  <si>
    <t>8.30% Rec Limited 25-03-2029 **</t>
  </si>
  <si>
    <t>INE020B08BO2</t>
  </si>
  <si>
    <t>7.14% Rec Limited 02-03-2030 **</t>
  </si>
  <si>
    <t>INE020B08CO0</t>
  </si>
  <si>
    <t>7.55% Indian Railway Finance Corporation Limited 06-11-2029 **</t>
  </si>
  <si>
    <t>INE053F07BX7</t>
  </si>
  <si>
    <t>8.37% Housing and Urban Development Corporation Limited 25-03-2029 **</t>
  </si>
  <si>
    <t>INE031A08707</t>
  </si>
  <si>
    <t>8.24% National Bank for Agriculture &amp; Rural Development 22-03-2029 **</t>
  </si>
  <si>
    <t>INE261F08BF1</t>
  </si>
  <si>
    <t>8.35% Indian Railway Finance Corporation Limited 13-03-2029 **</t>
  </si>
  <si>
    <t>INE053F07BC1</t>
  </si>
  <si>
    <t>8.54% Rec Limited 15-11-2028 **</t>
  </si>
  <si>
    <t>INE020B08BE3</t>
  </si>
  <si>
    <t>7.35% National Highways Authority of India 26-04-2030 **</t>
  </si>
  <si>
    <t>INE906B07HP8</t>
  </si>
  <si>
    <t>6.87% National Bank for Agriculture &amp; Rural Development 08-03-2030 **</t>
  </si>
  <si>
    <t>INE261F08CB8</t>
  </si>
  <si>
    <t>8.05% Housing Development Finance Corporation Limited 22-10-2029 **</t>
  </si>
  <si>
    <t>INE001A07SB7</t>
  </si>
  <si>
    <t>8.45% Indian Railway Finance Corporation Limited 04-12-2028 **</t>
  </si>
  <si>
    <t>INE053F07AY7</t>
  </si>
  <si>
    <t>7.50% Indian Railway Finance Corporation Limited 09-09-2029 **</t>
  </si>
  <si>
    <t>INE053F07BW9</t>
  </si>
  <si>
    <t>7.80% National Highways Authority of India 26-06-2029 **</t>
  </si>
  <si>
    <t>INE906B07HF9</t>
  </si>
  <si>
    <t>7.34% Power Grid Corporation of India Limited 13-07-2029 **</t>
  </si>
  <si>
    <t>INE752E08577</t>
  </si>
  <si>
    <t>8.15% National Bank for Agriculture &amp; Rural Development 28-03-2029 **</t>
  </si>
  <si>
    <t>INE261F08BH7</t>
  </si>
  <si>
    <t>6.45% ICICI Bank Limited 15-06-2028 **</t>
  </si>
  <si>
    <t>INE090A08UE8</t>
  </si>
  <si>
    <t>6.44% National Bank for Agriculture &amp; Rural Development 04-12-2030 **</t>
  </si>
  <si>
    <t>INE261F08CP8</t>
  </si>
  <si>
    <t>8.27% National Highways Authority of India 28-03-2029 **</t>
  </si>
  <si>
    <t>INE906B07GP0</t>
  </si>
  <si>
    <t>8.42% National Bank for Agriculture &amp; Rural Development 13-02-2029 **</t>
  </si>
  <si>
    <t>INE261F08BA2</t>
  </si>
  <si>
    <t>8.50% National Bank for Agriculture &amp; Rural Development 27-02-2029 **</t>
  </si>
  <si>
    <t>INE261F08BC8</t>
  </si>
  <si>
    <t>8.20% National Bank for Agriculture &amp; Rural Development 16-03-2028 **</t>
  </si>
  <si>
    <t>INE261F08AE6</t>
  </si>
  <si>
    <t>8.14% Nuclear Power Corporation Of India Limited 25-03-2027 **</t>
  </si>
  <si>
    <t>INE206D08279</t>
  </si>
  <si>
    <t>8.95% Food Corporation of India Limited 01-03-2029 **</t>
  </si>
  <si>
    <t>CRISIL AAA (CE)</t>
  </si>
  <si>
    <t>INE861G08043</t>
  </si>
  <si>
    <t>8.60% Housing and Urban Development Corporation Limited 12-11-2028 **</t>
  </si>
  <si>
    <t>INE031A08616</t>
  </si>
  <si>
    <t>7.40% Housing Development Finance Corporation Limited 28-02-2030 **</t>
  </si>
  <si>
    <t>INE001A07SI2</t>
  </si>
  <si>
    <t>8.40% Nuclear Power Corporation Of India Limited 28-11-2028 **</t>
  </si>
  <si>
    <t>INE206D08246</t>
  </si>
  <si>
    <t>8.55% Indian Railway Finance Corporation Limited 21-02-2029 **</t>
  </si>
  <si>
    <t>INE053F07BA5</t>
  </si>
  <si>
    <t>8.58% Housing and Urban Development Corporation Limited 14-02-2029 **</t>
  </si>
  <si>
    <t>INE031A08681</t>
  </si>
  <si>
    <t>8.40% Nuclear Power Corporation Of India Limited 26-11-2027 **</t>
  </si>
  <si>
    <t>INE206D08238</t>
  </si>
  <si>
    <t>8.15% Export Import Bank of India 21-01-2030 **</t>
  </si>
  <si>
    <t>INE514E08EJ2</t>
  </si>
  <si>
    <t>7.49% Power Grid Corporation of India Limited 25-10-2029 **</t>
  </si>
  <si>
    <t>INE752E08601</t>
  </si>
  <si>
    <t>7.64% Food Corporation of India Limited 12-12-2029 **</t>
  </si>
  <si>
    <t>INE861G08050</t>
  </si>
  <si>
    <t>8.40% Power Grid Corporation of India Limited 27-05-2029 **</t>
  </si>
  <si>
    <t>INE752E07MV8</t>
  </si>
  <si>
    <t>8.50 NHPC Limited 14-07-2028 **</t>
  </si>
  <si>
    <t>INE848E07880</t>
  </si>
  <si>
    <t>8.14% Nuclear Power Corporation Of India Limited 24-03-2029 **</t>
  </si>
  <si>
    <t>INE206D08295</t>
  </si>
  <si>
    <t>8.14% Nuclear Power Corporation Of India Limited 25-03-2028 **</t>
  </si>
  <si>
    <t>INE206D08287</t>
  </si>
  <si>
    <t>9% Housing Development Finance Corporation Limited 29-11-2028 **</t>
  </si>
  <si>
    <t>INE001A07RK0</t>
  </si>
  <si>
    <t>9.05% Housing Development Finance Corporation Limited 16-10-2028 **</t>
  </si>
  <si>
    <t>INE001A07RG8</t>
  </si>
  <si>
    <t>8.09% Rec Limited 21-03-2028 **</t>
  </si>
  <si>
    <t>INE020B08AX5</t>
  </si>
  <si>
    <t>8.40% Power Grid Corporation of India Limited 27-05-2028 **</t>
  </si>
  <si>
    <t>INE752E07MU0</t>
  </si>
  <si>
    <t>8.70% Power Grid Corporation of India Limited 15-07-2028 **</t>
  </si>
  <si>
    <t>INE752E07LC0</t>
  </si>
  <si>
    <t>8.87% Export Import Bank of India 30-10-2029 **</t>
  </si>
  <si>
    <t>INE514E08ED5</t>
  </si>
  <si>
    <t>7.48% Indian Railway Finance Corporation Limited 13-08-2029 **</t>
  </si>
  <si>
    <t>INE053F07BU3</t>
  </si>
  <si>
    <t>6.47% MAHARSHTRA SDL 21-10-2028</t>
  </si>
  <si>
    <t>IN2220200272</t>
  </si>
  <si>
    <t>Name of the Scheme        : L&amp;T Ultra Short Term Fund (An open ended ultra-short term debt scheme investing in instruments such that the Macaulay duration of the portfolio is between 3 months to 6 months)</t>
  </si>
  <si>
    <t>6.99% Housing Development Finance Corporation Limited 13-02-2023 **</t>
  </si>
  <si>
    <t>INE001A07SH4</t>
  </si>
  <si>
    <t>AXIS Bank Ltd 10-02-2023</t>
  </si>
  <si>
    <t>INE238A165Y7</t>
  </si>
  <si>
    <t>Axis Bank Limited 10-11-2022</t>
  </si>
  <si>
    <t>INE238A163Y2</t>
  </si>
  <si>
    <t>Canara Bank 02-03-2023</t>
  </si>
  <si>
    <t>INE476A16SV0</t>
  </si>
  <si>
    <t>Export Import Bank of India 29-07-2022 **</t>
  </si>
  <si>
    <t>INE514E14QK2</t>
  </si>
  <si>
    <t>SBI Cards and Payment Services Limited 28-09-2022 **</t>
  </si>
  <si>
    <t>INE018E14PJ8</t>
  </si>
  <si>
    <t>91 DAY T-BILL 30-06-2022</t>
  </si>
  <si>
    <t>IN002021X595</t>
  </si>
  <si>
    <t>182 DAY T-BILL 25-08-2022</t>
  </si>
  <si>
    <t>IN002021Y502</t>
  </si>
  <si>
    <t>182 DAY T-BILL 08-09-2022</t>
  </si>
  <si>
    <t>IN002021Y528</t>
  </si>
  <si>
    <t>91 DAY T-BILL 28-07-2022</t>
  </si>
  <si>
    <t>IN002022X049</t>
  </si>
  <si>
    <t>364 DAY T-BILL 16-06-2022</t>
  </si>
  <si>
    <t>IN002021Z111</t>
  </si>
  <si>
    <t>Name of the Scheme         : L&amp;T FMP - Series XIV - Plan A (1233 days) (A Closed-ended Debt Scheme)</t>
  </si>
  <si>
    <t>Scheme has been matured on May 15,2020</t>
  </si>
  <si>
    <t>RELIANCE BROAD NETWORK 9.50% 13MAY20 NCD</t>
  </si>
  <si>
    <t>'$ Security is below investment grade or default</t>
  </si>
  <si>
    <t>Name of Security</t>
  </si>
  <si>
    <t>% to NAV as on HY ended</t>
  </si>
  <si>
    <t>INE445K07049</t>
  </si>
  <si>
    <t>Name of the Scheme         : L&amp;T FMP – SERIES XVII – Plan B (A Closed-ended Debt Scheme)</t>
  </si>
  <si>
    <t>8.15% Rec Limited 10-06-2022 **</t>
  </si>
  <si>
    <t>INE020B08BT1</t>
  </si>
  <si>
    <t>7.27% National Highways Authority of India 06-06-2022 **</t>
  </si>
  <si>
    <t>INE906B07FT4</t>
  </si>
  <si>
    <t>7.28% Power Finance Corporation Limited 10-06-2022 **</t>
  </si>
  <si>
    <t>INE134E08JB5</t>
  </si>
  <si>
    <t>7.85% National Bank for Agriculture &amp; Rural Development 23-05-2022 **</t>
  </si>
  <si>
    <t>INE261F08BJ3</t>
  </si>
  <si>
    <t>7.93% Power Grid Corporation of India Limited 20-05-2022 **</t>
  </si>
  <si>
    <t>INE752E07KT6</t>
  </si>
  <si>
    <t>8.9499% L&amp;T Finance Limited 10-06-2022 ** #</t>
  </si>
  <si>
    <t>INE476M07BL1</t>
  </si>
  <si>
    <t>9.95% Indian Railway Finance Corporation Limited 07-06-2022 **</t>
  </si>
  <si>
    <t>INE053F09EN8</t>
  </si>
  <si>
    <t>Sundaram Finance Limited 10-06-2022 **</t>
  </si>
  <si>
    <t>INE660A07PR2</t>
  </si>
  <si>
    <t>(a) Tri Party Repo Dealing System (TREPS)</t>
  </si>
  <si>
    <t>#This exposure was in erstwhile L&amp;T Housing Finance Limited- the HFC got merged with L&amp;T Finance Limited through a scheme of amalgamation that became effective from April 12,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</si>
</sst>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0%"/>
    <numFmt numFmtId="166" formatCode="#,###.00;\(#,###.00\);#.00"/>
    <numFmt numFmtId="167" formatCode="_(* #,##0_);_(* \(#,##0\);_(* &quot;-&quot;??_);_(@_)"/>
    <numFmt numFmtId="168" formatCode="_(* #,##0.0000_);_(* \(#,##0.0000\);_(* &quot;-&quot;??_);_(@_)"/>
    <numFmt numFmtId="169" formatCode="dd/mmm/yyyy"/>
    <numFmt numFmtId="170" formatCode="#,##0.0000"/>
    <numFmt numFmtId="171" formatCode="0.00\%;\-0.00\%"/>
    <numFmt numFmtId="172" formatCode="#,##0.00;\(#,##0.0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333333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333333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sz val="10"/>
      <color indexed="8"/>
      <name val="Trebuchet MS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6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9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9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4" fillId="0" borderId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164" fontId="1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422">
    <xf numFmtId="0" fontId="0" fillId="0" borderId="0" xfId="0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0" borderId="0" xfId="3" applyFont="1"/>
    <xf numFmtId="0" fontId="1" fillId="0" borderId="0" xfId="4"/>
    <xf numFmtId="0" fontId="6" fillId="0" borderId="0" xfId="2" applyFont="1"/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0" borderId="4" xfId="2" applyFont="1" applyBorder="1" applyAlignment="1">
      <alignment horizontal="left" vertical="top" readingOrder="1"/>
    </xf>
    <xf numFmtId="0" fontId="5" fillId="0" borderId="0" xfId="2" applyFont="1" applyAlignment="1">
      <alignment horizontal="left" vertical="top"/>
    </xf>
    <xf numFmtId="4" fontId="6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0" fontId="6" fillId="0" borderId="5" xfId="2" applyFont="1" applyBorder="1" applyAlignment="1">
      <alignment horizontal="left" vertical="top"/>
    </xf>
    <xf numFmtId="4" fontId="5" fillId="0" borderId="0" xfId="2" applyNumberFormat="1" applyFont="1" applyAlignment="1">
      <alignment horizontal="left" vertical="top"/>
    </xf>
    <xf numFmtId="0" fontId="5" fillId="0" borderId="5" xfId="2" applyFont="1" applyBorder="1" applyAlignment="1">
      <alignment horizontal="left" vertical="top"/>
    </xf>
    <xf numFmtId="49" fontId="7" fillId="3" borderId="6" xfId="0" applyNumberFormat="1" applyFont="1" applyFill="1" applyBorder="1" applyAlignment="1">
      <alignment horizontal="left"/>
    </xf>
    <xf numFmtId="0" fontId="5" fillId="0" borderId="0" xfId="2" applyFont="1" applyAlignment="1">
      <alignment horizontal="left" vertical="top" readingOrder="1"/>
    </xf>
    <xf numFmtId="4" fontId="5" fillId="0" borderId="0" xfId="2" applyNumberFormat="1" applyFont="1" applyAlignment="1">
      <alignment horizontal="left" vertical="top" readingOrder="1"/>
    </xf>
    <xf numFmtId="0" fontId="5" fillId="0" borderId="5" xfId="2" applyFont="1" applyBorder="1" applyAlignment="1">
      <alignment horizontal="left" vertical="top" readingOrder="1"/>
    </xf>
    <xf numFmtId="0" fontId="5" fillId="0" borderId="7" xfId="2" applyFont="1" applyBorder="1" applyAlignment="1">
      <alignment horizontal="center" vertical="top" readingOrder="1"/>
    </xf>
    <xf numFmtId="4" fontId="5" fillId="0" borderId="7" xfId="2" applyNumberFormat="1" applyFont="1" applyBorder="1" applyAlignment="1">
      <alignment horizontal="center" vertical="top" readingOrder="1"/>
    </xf>
    <xf numFmtId="0" fontId="5" fillId="0" borderId="7" xfId="2" applyFont="1" applyBorder="1" applyAlignment="1">
      <alignment horizontal="center" vertical="top" wrapText="1" readingOrder="1"/>
    </xf>
    <xf numFmtId="0" fontId="5" fillId="0" borderId="8" xfId="2" applyFont="1" applyBorder="1" applyAlignment="1">
      <alignment horizontal="center" vertical="top" wrapText="1" readingOrder="1"/>
    </xf>
    <xf numFmtId="49" fontId="8" fillId="4" borderId="9" xfId="2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top" readingOrder="1"/>
    </xf>
    <xf numFmtId="3" fontId="5" fillId="0" borderId="10" xfId="2" applyNumberFormat="1" applyFont="1" applyBorder="1" applyAlignment="1">
      <alignment horizontal="center" vertical="top" readingOrder="1"/>
    </xf>
    <xf numFmtId="164" fontId="5" fillId="0" borderId="4" xfId="2" applyNumberFormat="1" applyFont="1" applyBorder="1" applyAlignment="1">
      <alignment horizontal="center" vertical="top" wrapText="1" readingOrder="1"/>
    </xf>
    <xf numFmtId="164" fontId="5" fillId="0" borderId="11" xfId="2" applyNumberFormat="1" applyFont="1" applyBorder="1" applyAlignment="1">
      <alignment horizontal="center" vertical="top" wrapText="1" readingOrder="1"/>
    </xf>
    <xf numFmtId="164" fontId="6" fillId="0" borderId="11" xfId="2" applyNumberFormat="1" applyFont="1" applyBorder="1" applyAlignment="1">
      <alignment horizontal="left"/>
    </xf>
    <xf numFmtId="49" fontId="9" fillId="4" borderId="9" xfId="2" applyNumberFormat="1" applyFont="1" applyFill="1" applyBorder="1" applyAlignment="1">
      <alignment horizontal="left"/>
    </xf>
    <xf numFmtId="165" fontId="9" fillId="4" borderId="9" xfId="2" applyNumberFormat="1" applyFont="1" applyFill="1" applyBorder="1" applyAlignment="1">
      <alignment horizontal="right"/>
    </xf>
    <xf numFmtId="3" fontId="5" fillId="0" borderId="11" xfId="2" applyNumberFormat="1" applyFont="1" applyBorder="1" applyAlignment="1">
      <alignment horizontal="center" vertical="top" readingOrder="1"/>
    </xf>
    <xf numFmtId="0" fontId="5" fillId="0" borderId="4" xfId="2" applyFont="1" applyBorder="1"/>
    <xf numFmtId="49" fontId="10" fillId="3" borderId="6" xfId="0" applyNumberFormat="1" applyFont="1" applyFill="1" applyBorder="1" applyAlignment="1">
      <alignment horizontal="left" vertical="center"/>
    </xf>
    <xf numFmtId="49" fontId="10" fillId="3" borderId="6" xfId="0" applyNumberFormat="1" applyFont="1" applyFill="1" applyBorder="1" applyAlignment="1">
      <alignment horizontal="left"/>
    </xf>
    <xf numFmtId="166" fontId="10" fillId="3" borderId="6" xfId="0" applyNumberFormat="1" applyFont="1" applyFill="1" applyBorder="1" applyAlignment="1">
      <alignment horizontal="right"/>
    </xf>
    <xf numFmtId="0" fontId="10" fillId="3" borderId="6" xfId="0" applyFont="1" applyFill="1" applyBorder="1" applyAlignment="1">
      <alignment horizontal="right"/>
    </xf>
    <xf numFmtId="4" fontId="6" fillId="0" borderId="0" xfId="5" applyNumberFormat="1" applyFont="1" applyFill="1"/>
    <xf numFmtId="3" fontId="5" fillId="0" borderId="11" xfId="2" applyNumberFormat="1" applyFont="1" applyBorder="1"/>
    <xf numFmtId="164" fontId="5" fillId="0" borderId="7" xfId="2" applyNumberFormat="1" applyFont="1" applyBorder="1"/>
    <xf numFmtId="164" fontId="5" fillId="0" borderId="11" xfId="2" applyNumberFormat="1" applyFont="1" applyBorder="1"/>
    <xf numFmtId="0" fontId="6" fillId="0" borderId="4" xfId="2" applyFont="1" applyBorder="1" applyAlignment="1">
      <alignment horizontal="left" vertical="top" readingOrder="1"/>
    </xf>
    <xf numFmtId="4" fontId="6" fillId="0" borderId="11" xfId="2" applyNumberFormat="1" applyFont="1" applyBorder="1" applyAlignment="1">
      <alignment horizontal="center" vertical="top" readingOrder="1"/>
    </xf>
    <xf numFmtId="4" fontId="6" fillId="0" borderId="4" xfId="2" applyNumberFormat="1" applyFont="1" applyBorder="1" applyAlignment="1">
      <alignment horizontal="center" vertical="top" readingOrder="1"/>
    </xf>
    <xf numFmtId="164" fontId="6" fillId="0" borderId="11" xfId="6" applyFont="1" applyFill="1" applyBorder="1" applyAlignment="1">
      <alignment horizontal="center" vertical="top" wrapText="1" readingOrder="1"/>
    </xf>
    <xf numFmtId="0" fontId="6" fillId="0" borderId="11" xfId="2" applyFont="1" applyBorder="1" applyAlignment="1">
      <alignment horizontal="left"/>
    </xf>
    <xf numFmtId="167" fontId="6" fillId="0" borderId="11" xfId="6" applyNumberFormat="1" applyFont="1" applyFill="1" applyBorder="1" applyAlignment="1">
      <alignment horizontal="center" vertical="top" readingOrder="1"/>
    </xf>
    <xf numFmtId="164" fontId="6" fillId="0" borderId="4" xfId="2" applyNumberFormat="1" applyFont="1" applyBorder="1" applyAlignment="1">
      <alignment horizontal="center" vertical="top" wrapText="1" readingOrder="1"/>
    </xf>
    <xf numFmtId="164" fontId="6" fillId="0" borderId="11" xfId="2" applyNumberFormat="1" applyFont="1" applyBorder="1" applyAlignment="1">
      <alignment horizontal="center" vertical="top" wrapText="1" readingOrder="1"/>
    </xf>
    <xf numFmtId="0" fontId="6" fillId="0" borderId="4" xfId="2" applyFont="1" applyBorder="1" applyAlignment="1">
      <alignment horizontal="center" vertical="top" readingOrder="1"/>
    </xf>
    <xf numFmtId="164" fontId="5" fillId="0" borderId="8" xfId="2" applyNumberFormat="1" applyFont="1" applyBorder="1"/>
    <xf numFmtId="164" fontId="5" fillId="0" borderId="4" xfId="2" applyNumberFormat="1" applyFont="1" applyBorder="1"/>
    <xf numFmtId="0" fontId="6" fillId="0" borderId="4" xfId="2" applyFont="1" applyBorder="1"/>
    <xf numFmtId="3" fontId="6" fillId="0" borderId="11" xfId="2" applyNumberFormat="1" applyFont="1" applyBorder="1"/>
    <xf numFmtId="164" fontId="6" fillId="0" borderId="4" xfId="2" applyNumberFormat="1" applyFont="1" applyBorder="1"/>
    <xf numFmtId="164" fontId="6" fillId="0" borderId="11" xfId="2" applyNumberFormat="1" applyFont="1" applyBorder="1"/>
    <xf numFmtId="0" fontId="5" fillId="0" borderId="0" xfId="2" applyFont="1"/>
    <xf numFmtId="3" fontId="5" fillId="0" borderId="11" xfId="2" applyNumberFormat="1" applyFont="1" applyBorder="1" applyAlignment="1">
      <alignment horizontal="right"/>
    </xf>
    <xf numFmtId="4" fontId="5" fillId="0" borderId="4" xfId="6" applyNumberFormat="1" applyFont="1" applyFill="1" applyBorder="1" applyAlignment="1"/>
    <xf numFmtId="164" fontId="5" fillId="0" borderId="11" xfId="6" applyFont="1" applyFill="1" applyBorder="1" applyAlignment="1"/>
    <xf numFmtId="3" fontId="6" fillId="0" borderId="11" xfId="2" applyNumberFormat="1" applyFont="1" applyBorder="1" applyAlignment="1">
      <alignment horizontal="right"/>
    </xf>
    <xf numFmtId="4" fontId="6" fillId="0" borderId="4" xfId="6" applyNumberFormat="1" applyFont="1" applyFill="1" applyBorder="1" applyAlignment="1"/>
    <xf numFmtId="164" fontId="6" fillId="0" borderId="11" xfId="6" applyFont="1" applyFill="1" applyBorder="1" applyAlignment="1"/>
    <xf numFmtId="4" fontId="5" fillId="0" borderId="7" xfId="6" applyNumberFormat="1" applyFont="1" applyFill="1" applyBorder="1" applyAlignment="1"/>
    <xf numFmtId="164" fontId="5" fillId="0" borderId="8" xfId="6" applyFont="1" applyFill="1" applyBorder="1" applyAlignment="1"/>
    <xf numFmtId="0" fontId="13" fillId="0" borderId="4" xfId="2" applyFont="1" applyBorder="1"/>
    <xf numFmtId="167" fontId="13" fillId="0" borderId="11" xfId="7" applyNumberFormat="1" applyFont="1" applyBorder="1"/>
    <xf numFmtId="164" fontId="13" fillId="0" borderId="4" xfId="2" applyNumberFormat="1" applyFont="1" applyBorder="1"/>
    <xf numFmtId="4" fontId="6" fillId="0" borderId="11" xfId="3" applyNumberFormat="1" applyFont="1" applyBorder="1"/>
    <xf numFmtId="164" fontId="13" fillId="0" borderId="11" xfId="2" applyNumberFormat="1" applyFont="1" applyBorder="1"/>
    <xf numFmtId="164" fontId="6" fillId="0" borderId="0" xfId="3" applyNumberFormat="1" applyFont="1"/>
    <xf numFmtId="167" fontId="14" fillId="0" borderId="11" xfId="7" applyNumberFormat="1" applyBorder="1"/>
    <xf numFmtId="0" fontId="6" fillId="0" borderId="11" xfId="3" applyFont="1" applyBorder="1"/>
    <xf numFmtId="0" fontId="5" fillId="0" borderId="12" xfId="2" applyFont="1" applyBorder="1"/>
    <xf numFmtId="3" fontId="5" fillId="0" borderId="13" xfId="2" applyNumberFormat="1" applyFont="1" applyBorder="1"/>
    <xf numFmtId="164" fontId="5" fillId="0" borderId="13" xfId="2" applyNumberFormat="1" applyFont="1" applyBorder="1"/>
    <xf numFmtId="164" fontId="6" fillId="0" borderId="13" xfId="2" applyNumberFormat="1" applyFont="1" applyBorder="1" applyAlignment="1">
      <alignment horizontal="left"/>
    </xf>
    <xf numFmtId="0" fontId="6" fillId="0" borderId="4" xfId="7" applyFont="1" applyBorder="1" applyAlignment="1">
      <alignment horizontal="left" vertical="top" wrapText="1" readingOrder="1"/>
    </xf>
    <xf numFmtId="0" fontId="6" fillId="0" borderId="0" xfId="7" applyFont="1" applyAlignment="1">
      <alignment horizontal="left" vertical="top" wrapText="1" readingOrder="1"/>
    </xf>
    <xf numFmtId="0" fontId="6" fillId="0" borderId="5" xfId="7" applyFont="1" applyBorder="1" applyAlignment="1">
      <alignment horizontal="left" vertical="top" wrapText="1" readingOrder="1"/>
    </xf>
    <xf numFmtId="0" fontId="6" fillId="0" borderId="4" xfId="7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5" xfId="7" applyFont="1" applyBorder="1" applyAlignment="1">
      <alignment horizontal="left"/>
    </xf>
    <xf numFmtId="0" fontId="6" fillId="2" borderId="0" xfId="2" applyFont="1" applyFill="1"/>
    <xf numFmtId="0" fontId="6" fillId="0" borderId="4" xfId="7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5" xfId="7" applyFont="1" applyBorder="1" applyAlignment="1">
      <alignment horizontal="left"/>
    </xf>
    <xf numFmtId="0" fontId="6" fillId="2" borderId="0" xfId="2" applyFont="1" applyFill="1" applyAlignment="1">
      <alignment horizontal="left"/>
    </xf>
    <xf numFmtId="0" fontId="5" fillId="0" borderId="4" xfId="2" applyFont="1" applyBorder="1" applyAlignment="1">
      <alignment horizontal="left" vertical="top" wrapText="1" readingOrder="1"/>
    </xf>
    <xf numFmtId="0" fontId="5" fillId="0" borderId="0" xfId="2" applyFont="1" applyAlignment="1">
      <alignment horizontal="left" vertical="top" wrapText="1" readingOrder="1"/>
    </xf>
    <xf numFmtId="0" fontId="5" fillId="0" borderId="5" xfId="2" applyFont="1" applyBorder="1" applyAlignment="1">
      <alignment horizontal="left" vertical="top" wrapText="1" readingOrder="1"/>
    </xf>
    <xf numFmtId="49" fontId="15" fillId="4" borderId="14" xfId="0" applyNumberFormat="1" applyFont="1" applyFill="1" applyBorder="1" applyAlignment="1">
      <alignment horizontal="left"/>
    </xf>
    <xf numFmtId="3" fontId="5" fillId="0" borderId="4" xfId="2" applyNumberFormat="1" applyFont="1" applyBorder="1" applyAlignment="1">
      <alignment horizontal="center" vertical="top" readingOrder="1"/>
    </xf>
    <xf numFmtId="3" fontId="6" fillId="0" borderId="4" xfId="2" applyNumberFormat="1" applyFont="1" applyBorder="1"/>
    <xf numFmtId="167" fontId="6" fillId="0" borderId="4" xfId="6" applyNumberFormat="1" applyFont="1" applyFill="1" applyBorder="1" applyAlignment="1"/>
    <xf numFmtId="167" fontId="1" fillId="0" borderId="0" xfId="4" applyNumberFormat="1"/>
    <xf numFmtId="167" fontId="5" fillId="0" borderId="4" xfId="6" applyNumberFormat="1" applyFont="1" applyFill="1" applyBorder="1" applyAlignment="1"/>
    <xf numFmtId="49" fontId="16" fillId="4" borderId="14" xfId="0" applyNumberFormat="1" applyFont="1" applyFill="1" applyBorder="1" applyAlignment="1">
      <alignment horizontal="left"/>
    </xf>
    <xf numFmtId="168" fontId="14" fillId="0" borderId="0" xfId="7" applyNumberFormat="1"/>
    <xf numFmtId="0" fontId="6" fillId="0" borderId="11" xfId="2" applyFont="1" applyBorder="1" applyAlignment="1">
      <alignment readingOrder="1"/>
    </xf>
    <xf numFmtId="3" fontId="5" fillId="0" borderId="12" xfId="2" applyNumberFormat="1" applyFont="1" applyBorder="1"/>
    <xf numFmtId="0" fontId="5" fillId="0" borderId="13" xfId="2" applyFont="1" applyBorder="1" applyAlignment="1">
      <alignment horizontal="left"/>
    </xf>
    <xf numFmtId="3" fontId="5" fillId="0" borderId="0" xfId="2" applyNumberFormat="1" applyFont="1"/>
    <xf numFmtId="164" fontId="5" fillId="0" borderId="0" xfId="2" applyNumberFormat="1" applyFont="1"/>
    <xf numFmtId="0" fontId="5" fillId="0" borderId="5" xfId="2" applyFont="1" applyBorder="1" applyAlignment="1">
      <alignment horizontal="left"/>
    </xf>
    <xf numFmtId="0" fontId="6" fillId="0" borderId="4" xfId="4" applyFont="1" applyBorder="1" applyAlignment="1">
      <alignment horizontal="left"/>
    </xf>
    <xf numFmtId="0" fontId="6" fillId="0" borderId="0" xfId="4" applyFont="1" applyAlignment="1">
      <alignment horizontal="left"/>
    </xf>
    <xf numFmtId="0" fontId="6" fillId="0" borderId="5" xfId="4" applyFont="1" applyBorder="1" applyAlignment="1">
      <alignment horizontal="left"/>
    </xf>
    <xf numFmtId="0" fontId="6" fillId="0" borderId="4" xfId="4" applyFont="1" applyBorder="1" applyAlignment="1">
      <alignment horizontal="left"/>
    </xf>
    <xf numFmtId="0" fontId="6" fillId="0" borderId="0" xfId="4" applyFont="1" applyAlignment="1">
      <alignment horizontal="left"/>
    </xf>
    <xf numFmtId="0" fontId="6" fillId="0" borderId="5" xfId="4" applyFont="1" applyBorder="1" applyAlignment="1">
      <alignment horizontal="left"/>
    </xf>
    <xf numFmtId="0" fontId="6" fillId="0" borderId="4" xfId="4" applyFont="1" applyBorder="1" applyAlignment="1">
      <alignment horizontal="left" vertical="top" readingOrder="1"/>
    </xf>
    <xf numFmtId="164" fontId="6" fillId="0" borderId="0" xfId="2" applyNumberFormat="1" applyFont="1"/>
    <xf numFmtId="0" fontId="6" fillId="0" borderId="0" xfId="2" applyFont="1" applyAlignment="1">
      <alignment horizontal="left"/>
    </xf>
    <xf numFmtId="0" fontId="3" fillId="5" borderId="0" xfId="3" applyFont="1" applyFill="1"/>
    <xf numFmtId="0" fontId="5" fillId="2" borderId="4" xfId="2" applyFont="1" applyFill="1" applyBorder="1" applyAlignment="1">
      <alignment horizontal="left" vertical="top" readingOrder="1"/>
    </xf>
    <xf numFmtId="0" fontId="5" fillId="2" borderId="0" xfId="2" applyFont="1" applyFill="1" applyAlignment="1">
      <alignment horizontal="left" vertical="top"/>
    </xf>
    <xf numFmtId="4" fontId="6" fillId="2" borderId="0" xfId="2" applyNumberFormat="1" applyFont="1" applyFill="1" applyAlignment="1">
      <alignment vertical="top"/>
    </xf>
    <xf numFmtId="0" fontId="6" fillId="2" borderId="0" xfId="2" applyFont="1" applyFill="1" applyAlignment="1">
      <alignment vertical="top"/>
    </xf>
    <xf numFmtId="0" fontId="6" fillId="2" borderId="5" xfId="2" applyFont="1" applyFill="1" applyBorder="1" applyAlignment="1">
      <alignment horizontal="left" vertical="top"/>
    </xf>
    <xf numFmtId="0" fontId="5" fillId="2" borderId="4" xfId="2" applyFont="1" applyFill="1" applyBorder="1" applyAlignment="1">
      <alignment horizontal="left" vertical="top" wrapText="1" readingOrder="1"/>
    </xf>
    <xf numFmtId="0" fontId="5" fillId="2" borderId="0" xfId="2" applyFont="1" applyFill="1" applyAlignment="1">
      <alignment horizontal="left" vertical="top" wrapText="1" readingOrder="1"/>
    </xf>
    <xf numFmtId="0" fontId="5" fillId="2" borderId="5" xfId="2" applyFont="1" applyFill="1" applyBorder="1" applyAlignment="1">
      <alignment horizontal="left" vertical="top" wrapText="1" readingOrder="1"/>
    </xf>
    <xf numFmtId="0" fontId="5" fillId="2" borderId="0" xfId="2" applyFont="1" applyFill="1" applyAlignment="1">
      <alignment horizontal="left" vertical="top" readingOrder="1"/>
    </xf>
    <xf numFmtId="4" fontId="5" fillId="2" borderId="0" xfId="2" applyNumberFormat="1" applyFont="1" applyFill="1" applyAlignment="1">
      <alignment horizontal="left" vertical="top" readingOrder="1"/>
    </xf>
    <xf numFmtId="0" fontId="5" fillId="2" borderId="5" xfId="2" applyFont="1" applyFill="1" applyBorder="1" applyAlignment="1">
      <alignment horizontal="left" vertical="top" readingOrder="1"/>
    </xf>
    <xf numFmtId="4" fontId="5" fillId="0" borderId="4" xfId="2" applyNumberFormat="1" applyFont="1" applyBorder="1" applyAlignment="1">
      <alignment horizontal="center" vertical="top" readingOrder="1"/>
    </xf>
    <xf numFmtId="0" fontId="5" fillId="0" borderId="4" xfId="2" applyFont="1" applyBorder="1" applyAlignment="1">
      <alignment horizontal="center" vertical="top" wrapText="1" readingOrder="1"/>
    </xf>
    <xf numFmtId="0" fontId="5" fillId="0" borderId="11" xfId="2" applyFont="1" applyBorder="1" applyAlignment="1">
      <alignment horizontal="center" vertical="top" wrapText="1" readingOrder="1"/>
    </xf>
    <xf numFmtId="0" fontId="5" fillId="0" borderId="11" xfId="2" applyFont="1" applyBorder="1" applyAlignment="1">
      <alignment horizontal="left" vertical="top" wrapText="1" readingOrder="1"/>
    </xf>
    <xf numFmtId="4" fontId="6" fillId="0" borderId="4" xfId="2" applyNumberFormat="1" applyFont="1" applyBorder="1" applyAlignment="1">
      <alignment horizontal="right" vertical="top" readingOrder="1"/>
    </xf>
    <xf numFmtId="0" fontId="6" fillId="0" borderId="11" xfId="2" applyFont="1" applyBorder="1" applyAlignment="1">
      <alignment horizontal="right" vertical="top" wrapText="1" readingOrder="1"/>
    </xf>
    <xf numFmtId="4" fontId="6" fillId="0" borderId="11" xfId="2" applyNumberFormat="1" applyFont="1" applyBorder="1" applyAlignment="1">
      <alignment horizontal="right" vertical="top" wrapText="1" readingOrder="1"/>
    </xf>
    <xf numFmtId="169" fontId="5" fillId="0" borderId="11" xfId="2" applyNumberFormat="1" applyFont="1" applyBorder="1" applyAlignment="1">
      <alignment horizontal="right"/>
    </xf>
    <xf numFmtId="164" fontId="3" fillId="5" borderId="0" xfId="3" applyNumberFormat="1" applyFont="1" applyFill="1"/>
    <xf numFmtId="2" fontId="6" fillId="0" borderId="11" xfId="2" applyNumberFormat="1" applyFont="1" applyBorder="1" applyAlignment="1">
      <alignment horizontal="right"/>
    </xf>
    <xf numFmtId="169" fontId="5" fillId="0" borderId="11" xfId="2" applyNumberFormat="1" applyFont="1" applyBorder="1"/>
    <xf numFmtId="164" fontId="6" fillId="0" borderId="4" xfId="6" applyFont="1" applyFill="1" applyBorder="1" applyAlignment="1">
      <alignment horizontal="right" vertical="top" readingOrder="1"/>
    </xf>
    <xf numFmtId="4" fontId="4" fillId="0" borderId="0" xfId="2" applyNumberFormat="1"/>
    <xf numFmtId="49" fontId="17" fillId="4" borderId="0" xfId="0" applyNumberFormat="1" applyFont="1" applyFill="1" applyAlignment="1">
      <alignment horizontal="left"/>
    </xf>
    <xf numFmtId="10" fontId="17" fillId="4" borderId="0" xfId="1" applyNumberFormat="1" applyFont="1" applyFill="1" applyBorder="1" applyAlignment="1">
      <alignment horizontal="right"/>
    </xf>
    <xf numFmtId="10" fontId="17" fillId="0" borderId="0" xfId="0" applyNumberFormat="1" applyFont="1"/>
    <xf numFmtId="0" fontId="6" fillId="0" borderId="4" xfId="7" quotePrefix="1" applyFont="1" applyBorder="1" applyAlignment="1">
      <alignment horizontal="left"/>
    </xf>
    <xf numFmtId="0" fontId="17" fillId="0" borderId="0" xfId="0" applyFont="1" applyAlignment="1">
      <alignment horizontal="left" vertical="top" wrapText="1"/>
    </xf>
    <xf numFmtId="0" fontId="5" fillId="0" borderId="8" xfId="7" quotePrefix="1" applyFont="1" applyBorder="1" applyAlignment="1">
      <alignment horizontal="center"/>
    </xf>
    <xf numFmtId="0" fontId="5" fillId="0" borderId="8" xfId="4" applyFont="1" applyBorder="1" applyAlignment="1">
      <alignment horizontal="center" vertical="top" readingOrder="1"/>
    </xf>
    <xf numFmtId="0" fontId="5" fillId="0" borderId="0" xfId="4" applyFont="1" applyAlignment="1">
      <alignment vertical="top" readingOrder="1"/>
    </xf>
    <xf numFmtId="0" fontId="6" fillId="0" borderId="8" xfId="7" quotePrefix="1" applyFont="1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8" fillId="0" borderId="4" xfId="8" applyFill="1" applyBorder="1" applyAlignment="1">
      <alignment horizontal="center" vertical="top" wrapText="1" readingOrder="1"/>
    </xf>
    <xf numFmtId="0" fontId="18" fillId="0" borderId="0" xfId="8" applyFill="1" applyBorder="1" applyAlignment="1">
      <alignment horizontal="center" vertical="top" wrapText="1" readingOrder="1"/>
    </xf>
    <xf numFmtId="0" fontId="0" fillId="0" borderId="8" xfId="0" applyBorder="1"/>
    <xf numFmtId="0" fontId="0" fillId="0" borderId="8" xfId="0" applyBorder="1" applyAlignment="1">
      <alignment wrapText="1"/>
    </xf>
    <xf numFmtId="0" fontId="18" fillId="0" borderId="0" xfId="8" applyFill="1" applyBorder="1" applyAlignment="1">
      <alignment horizontal="center" vertical="top" wrapText="1" readingOrder="1"/>
    </xf>
    <xf numFmtId="0" fontId="6" fillId="0" borderId="4" xfId="7" quotePrefix="1" applyFont="1" applyBorder="1" applyAlignment="1">
      <alignment horizontal="left" wrapText="1"/>
    </xf>
    <xf numFmtId="0" fontId="2" fillId="0" borderId="8" xfId="4" applyFont="1" applyBorder="1"/>
    <xf numFmtId="0" fontId="2" fillId="0" borderId="8" xfId="4" applyFont="1" applyBorder="1" applyAlignment="1">
      <alignment horizontal="center"/>
    </xf>
    <xf numFmtId="0" fontId="2" fillId="0" borderId="8" xfId="4" applyFont="1" applyBorder="1" applyAlignment="1">
      <alignment wrapText="1"/>
    </xf>
    <xf numFmtId="0" fontId="9" fillId="0" borderId="14" xfId="4" applyFont="1" applyBorder="1" applyAlignment="1">
      <alignment horizontal="left"/>
    </xf>
    <xf numFmtId="170" fontId="1" fillId="0" borderId="8" xfId="4" applyNumberFormat="1" applyBorder="1"/>
    <xf numFmtId="10" fontId="1" fillId="0" borderId="8" xfId="5" applyNumberFormat="1" applyFont="1" applyFill="1" applyBorder="1"/>
    <xf numFmtId="4" fontId="1" fillId="0" borderId="8" xfId="4" applyNumberFormat="1" applyBorder="1"/>
    <xf numFmtId="4" fontId="5" fillId="2" borderId="0" xfId="2" applyNumberFormat="1" applyFont="1" applyFill="1" applyAlignment="1">
      <alignment horizontal="left" vertical="top"/>
    </xf>
    <xf numFmtId="0" fontId="5" fillId="2" borderId="5" xfId="2" applyFont="1" applyFill="1" applyBorder="1" applyAlignment="1">
      <alignment horizontal="left" vertical="top"/>
    </xf>
    <xf numFmtId="164" fontId="6" fillId="0" borderId="8" xfId="2" applyNumberFormat="1" applyFont="1" applyBorder="1"/>
    <xf numFmtId="167" fontId="6" fillId="0" borderId="4" xfId="6" applyNumberFormat="1" applyFont="1" applyFill="1" applyBorder="1"/>
    <xf numFmtId="0" fontId="6" fillId="2" borderId="4" xfId="2" applyFont="1" applyFill="1" applyBorder="1"/>
    <xf numFmtId="0" fontId="5" fillId="2" borderId="0" xfId="2" applyFont="1" applyFill="1"/>
    <xf numFmtId="3" fontId="5" fillId="2" borderId="0" xfId="2" applyNumberFormat="1" applyFont="1" applyFill="1"/>
    <xf numFmtId="164" fontId="5" fillId="2" borderId="0" xfId="2" applyNumberFormat="1" applyFont="1" applyFill="1"/>
    <xf numFmtId="164" fontId="6" fillId="2" borderId="5" xfId="2" applyNumberFormat="1" applyFont="1" applyFill="1" applyBorder="1" applyAlignment="1">
      <alignment horizontal="left"/>
    </xf>
    <xf numFmtId="0" fontId="6" fillId="0" borderId="4" xfId="7" applyFont="1" applyBorder="1" applyAlignment="1">
      <alignment horizontal="left" vertical="top" wrapText="1" readingOrder="1"/>
    </xf>
    <xf numFmtId="0" fontId="6" fillId="0" borderId="0" xfId="7" applyFont="1" applyAlignment="1">
      <alignment horizontal="left" vertical="top" wrapText="1" readingOrder="1"/>
    </xf>
    <xf numFmtId="0" fontId="6" fillId="0" borderId="5" xfId="7" applyFont="1" applyBorder="1" applyAlignment="1">
      <alignment horizontal="left" vertical="top" wrapText="1" readingOrder="1"/>
    </xf>
    <xf numFmtId="164" fontId="6" fillId="0" borderId="0" xfId="9" applyFont="1" applyFill="1" applyProtection="1"/>
    <xf numFmtId="0" fontId="14" fillId="0" borderId="0" xfId="10"/>
    <xf numFmtId="0" fontId="14" fillId="0" borderId="5" xfId="10" applyBorder="1"/>
    <xf numFmtId="0" fontId="5" fillId="2" borderId="7" xfId="2" applyFont="1" applyFill="1" applyBorder="1" applyAlignment="1">
      <alignment horizontal="center" vertical="top" readingOrder="1"/>
    </xf>
    <xf numFmtId="4" fontId="5" fillId="2" borderId="7" xfId="2" applyNumberFormat="1" applyFont="1" applyFill="1" applyBorder="1" applyAlignment="1">
      <alignment horizontal="center" vertical="top" readingOrder="1"/>
    </xf>
    <xf numFmtId="0" fontId="5" fillId="2" borderId="8" xfId="2" applyFont="1" applyFill="1" applyBorder="1" applyAlignment="1">
      <alignment horizontal="center" vertical="top" wrapText="1" readingOrder="1"/>
    </xf>
    <xf numFmtId="3" fontId="13" fillId="0" borderId="4" xfId="2" applyNumberFormat="1" applyFont="1" applyBorder="1"/>
    <xf numFmtId="164" fontId="13" fillId="0" borderId="4" xfId="2" applyNumberFormat="1" applyFont="1" applyBorder="1" applyAlignment="1">
      <alignment horizontal="center"/>
    </xf>
    <xf numFmtId="164" fontId="13" fillId="0" borderId="11" xfId="2" applyNumberFormat="1" applyFont="1" applyBorder="1" applyAlignment="1">
      <alignment horizontal="center"/>
    </xf>
    <xf numFmtId="167" fontId="13" fillId="0" borderId="4" xfId="6" applyNumberFormat="1" applyFont="1" applyFill="1" applyBorder="1" applyAlignment="1" applyProtection="1"/>
    <xf numFmtId="171" fontId="12" fillId="4" borderId="9" xfId="2" applyNumberFormat="1" applyFont="1" applyFill="1" applyBorder="1" applyAlignment="1">
      <alignment horizontal="right"/>
    </xf>
    <xf numFmtId="167" fontId="5" fillId="0" borderId="4" xfId="6" applyNumberFormat="1" applyFont="1" applyFill="1" applyBorder="1" applyAlignment="1" applyProtection="1">
      <alignment horizontal="center" vertical="top" readingOrder="1"/>
    </xf>
    <xf numFmtId="164" fontId="5" fillId="0" borderId="7" xfId="2" applyNumberFormat="1" applyFont="1" applyBorder="1" applyAlignment="1">
      <alignment horizontal="center"/>
    </xf>
    <xf numFmtId="164" fontId="5" fillId="0" borderId="8" xfId="2" applyNumberFormat="1" applyFont="1" applyBorder="1" applyAlignment="1">
      <alignment horizontal="center"/>
    </xf>
    <xf numFmtId="164" fontId="5" fillId="0" borderId="0" xfId="2" applyNumberFormat="1" applyFont="1" applyAlignment="1">
      <alignment horizontal="center"/>
    </xf>
    <xf numFmtId="4" fontId="6" fillId="0" borderId="0" xfId="3" applyNumberFormat="1" applyFont="1"/>
    <xf numFmtId="4" fontId="6" fillId="0" borderId="5" xfId="3" applyNumberFormat="1" applyFont="1" applyBorder="1"/>
    <xf numFmtId="164" fontId="6" fillId="0" borderId="4" xfId="2" applyNumberFormat="1" applyFont="1" applyBorder="1" applyAlignment="1">
      <alignment horizontal="center"/>
    </xf>
    <xf numFmtId="0" fontId="13" fillId="0" borderId="11" xfId="2" applyFont="1" applyBorder="1" applyAlignment="1">
      <alignment horizontal="right"/>
    </xf>
    <xf numFmtId="164" fontId="5" fillId="0" borderId="12" xfId="2" applyNumberFormat="1" applyFont="1" applyBorder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5" fillId="2" borderId="5" xfId="2" applyFont="1" applyFill="1" applyBorder="1" applyAlignment="1">
      <alignment horizontal="left"/>
    </xf>
    <xf numFmtId="164" fontId="6" fillId="2" borderId="0" xfId="2" applyNumberFormat="1" applyFont="1" applyFill="1"/>
    <xf numFmtId="167" fontId="6" fillId="0" borderId="0" xfId="3" applyNumberFormat="1" applyFont="1"/>
    <xf numFmtId="4" fontId="6" fillId="0" borderId="0" xfId="11" applyNumberFormat="1" applyFont="1" applyFill="1"/>
    <xf numFmtId="49" fontId="12" fillId="4" borderId="9" xfId="2" applyNumberFormat="1" applyFont="1" applyFill="1" applyBorder="1" applyAlignment="1">
      <alignment horizontal="left"/>
    </xf>
    <xf numFmtId="3" fontId="6" fillId="0" borderId="4" xfId="2" applyNumberFormat="1" applyFont="1" applyBorder="1" applyAlignment="1">
      <alignment horizontal="right" vertical="top" readingOrder="1"/>
    </xf>
    <xf numFmtId="168" fontId="6" fillId="0" borderId="4" xfId="2" applyNumberFormat="1" applyFont="1" applyBorder="1"/>
    <xf numFmtId="10" fontId="6" fillId="0" borderId="4" xfId="5" applyNumberFormat="1" applyFont="1" applyFill="1" applyBorder="1" applyAlignment="1"/>
    <xf numFmtId="164" fontId="5" fillId="0" borderId="12" xfId="2" applyNumberFormat="1" applyFont="1" applyBorder="1"/>
    <xf numFmtId="0" fontId="5" fillId="2" borderId="4" xfId="2" applyFont="1" applyFill="1" applyBorder="1" applyAlignment="1">
      <alignment horizontal="left" vertical="top" wrapText="1" readingOrder="1"/>
    </xf>
    <xf numFmtId="4" fontId="5" fillId="0" borderId="8" xfId="2" applyNumberFormat="1" applyFont="1" applyBorder="1" applyAlignment="1">
      <alignment horizontal="center" vertical="top" readingOrder="1"/>
    </xf>
    <xf numFmtId="164" fontId="5" fillId="0" borderId="5" xfId="2" applyNumberFormat="1" applyFont="1" applyBorder="1" applyAlignment="1">
      <alignment horizontal="center" vertical="top" wrapText="1" readingOrder="1"/>
    </xf>
    <xf numFmtId="0" fontId="6" fillId="0" borderId="4" xfId="2" applyFont="1" applyBorder="1" applyAlignment="1">
      <alignment horizontal="left"/>
    </xf>
    <xf numFmtId="4" fontId="6" fillId="0" borderId="4" xfId="6" applyNumberFormat="1" applyFont="1" applyFill="1" applyBorder="1" applyAlignment="1">
      <alignment horizontal="right"/>
    </xf>
    <xf numFmtId="164" fontId="6" fillId="0" borderId="4" xfId="6" applyFont="1" applyFill="1" applyBorder="1" applyAlignment="1">
      <alignment horizontal="right"/>
    </xf>
    <xf numFmtId="164" fontId="6" fillId="0" borderId="5" xfId="2" applyNumberFormat="1" applyFont="1" applyBorder="1" applyAlignment="1">
      <alignment horizontal="center" vertical="top" wrapText="1" readingOrder="1"/>
    </xf>
    <xf numFmtId="49" fontId="19" fillId="4" borderId="9" xfId="2" applyNumberFormat="1" applyFont="1" applyFill="1" applyBorder="1" applyAlignment="1">
      <alignment horizontal="center"/>
    </xf>
    <xf numFmtId="167" fontId="6" fillId="0" borderId="0" xfId="2" applyNumberFormat="1" applyFont="1"/>
    <xf numFmtId="164" fontId="5" fillId="0" borderId="7" xfId="2" applyNumberFormat="1" applyFont="1" applyBorder="1" applyAlignment="1">
      <alignment horizontal="right"/>
    </xf>
    <xf numFmtId="4" fontId="5" fillId="0" borderId="4" xfId="6" applyNumberFormat="1" applyFont="1" applyFill="1" applyBorder="1" applyAlignment="1">
      <alignment horizontal="right" vertical="top" wrapText="1" readingOrder="1"/>
    </xf>
    <xf numFmtId="164" fontId="5" fillId="0" borderId="11" xfId="6" applyFont="1" applyFill="1" applyBorder="1" applyAlignment="1">
      <alignment horizontal="center" vertical="top" wrapText="1" readingOrder="1"/>
    </xf>
    <xf numFmtId="164" fontId="5" fillId="0" borderId="5" xfId="6" applyFont="1" applyFill="1" applyBorder="1" applyAlignment="1">
      <alignment horizontal="center" vertical="top" wrapText="1" readingOrder="1"/>
    </xf>
    <xf numFmtId="4" fontId="5" fillId="0" borderId="4" xfId="6" applyNumberFormat="1" applyFont="1" applyFill="1" applyBorder="1" applyAlignment="1">
      <alignment horizontal="right" vertical="top" readingOrder="1"/>
    </xf>
    <xf numFmtId="4" fontId="6" fillId="0" borderId="4" xfId="2" applyNumberFormat="1" applyFont="1" applyBorder="1" applyAlignment="1">
      <alignment vertical="top" readingOrder="1"/>
    </xf>
    <xf numFmtId="164" fontId="6" fillId="0" borderId="4" xfId="2" applyNumberFormat="1" applyFont="1" applyBorder="1" applyAlignment="1">
      <alignment horizontal="right"/>
    </xf>
    <xf numFmtId="4" fontId="6" fillId="0" borderId="5" xfId="2" applyNumberFormat="1" applyFont="1" applyBorder="1"/>
    <xf numFmtId="0" fontId="6" fillId="0" borderId="5" xfId="2" applyFont="1" applyBorder="1" applyAlignment="1">
      <alignment horizontal="left"/>
    </xf>
    <xf numFmtId="4" fontId="5" fillId="0" borderId="7" xfId="6" applyNumberFormat="1" applyFont="1" applyFill="1" applyBorder="1" applyAlignment="1">
      <alignment horizontal="right"/>
    </xf>
    <xf numFmtId="4" fontId="5" fillId="0" borderId="8" xfId="6" applyNumberFormat="1" applyFont="1" applyFill="1" applyBorder="1" applyAlignment="1">
      <alignment horizontal="right"/>
    </xf>
    <xf numFmtId="164" fontId="5" fillId="0" borderId="5" xfId="6" applyFont="1" applyFill="1" applyBorder="1" applyAlignment="1"/>
    <xf numFmtId="4" fontId="5" fillId="0" borderId="4" xfId="2" applyNumberFormat="1" applyFont="1" applyBorder="1" applyAlignment="1">
      <alignment horizontal="center" readingOrder="1"/>
    </xf>
    <xf numFmtId="4" fontId="5" fillId="0" borderId="4" xfId="2" applyNumberFormat="1" applyFont="1" applyBorder="1" applyAlignment="1">
      <alignment horizontal="right"/>
    </xf>
    <xf numFmtId="164" fontId="5" fillId="0" borderId="5" xfId="2" applyNumberFormat="1" applyFont="1" applyBorder="1"/>
    <xf numFmtId="15" fontId="6" fillId="0" borderId="0" xfId="3" applyNumberFormat="1" applyFont="1"/>
    <xf numFmtId="164" fontId="5" fillId="0" borderId="4" xfId="2" applyNumberFormat="1" applyFont="1" applyBorder="1" applyAlignment="1">
      <alignment horizontal="right"/>
    </xf>
    <xf numFmtId="4" fontId="6" fillId="0" borderId="4" xfId="2" applyNumberFormat="1" applyFont="1" applyBorder="1" applyAlignment="1">
      <alignment horizontal="center" readingOrder="1"/>
    </xf>
    <xf numFmtId="164" fontId="5" fillId="0" borderId="8" xfId="2" applyNumberFormat="1" applyFont="1" applyBorder="1" applyAlignment="1">
      <alignment horizontal="right"/>
    </xf>
    <xf numFmtId="164" fontId="5" fillId="0" borderId="11" xfId="2" applyNumberFormat="1" applyFont="1" applyBorder="1" applyAlignment="1">
      <alignment horizontal="center"/>
    </xf>
    <xf numFmtId="4" fontId="6" fillId="0" borderId="4" xfId="6" applyNumberFormat="1" applyFont="1" applyFill="1" applyBorder="1" applyAlignment="1">
      <alignment horizontal="right" vertical="top" readingOrder="1"/>
    </xf>
    <xf numFmtId="164" fontId="6" fillId="0" borderId="11" xfId="2" applyNumberFormat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167" fontId="5" fillId="0" borderId="4" xfId="6" applyNumberFormat="1" applyFont="1" applyFill="1" applyBorder="1" applyAlignment="1">
      <alignment horizontal="right" vertical="top" readingOrder="1"/>
    </xf>
    <xf numFmtId="3" fontId="6" fillId="0" borderId="5" xfId="2" applyNumberFormat="1" applyFont="1" applyBorder="1"/>
    <xf numFmtId="172" fontId="12" fillId="4" borderId="4" xfId="7" applyNumberFormat="1" applyFont="1" applyFill="1" applyBorder="1" applyAlignment="1">
      <alignment horizontal="right"/>
    </xf>
    <xf numFmtId="171" fontId="12" fillId="4" borderId="11" xfId="7" applyNumberFormat="1" applyFont="1" applyFill="1" applyBorder="1" applyAlignment="1">
      <alignment horizontal="right"/>
    </xf>
    <xf numFmtId="3" fontId="5" fillId="0" borderId="17" xfId="2" applyNumberFormat="1" applyFont="1" applyBorder="1"/>
    <xf numFmtId="3" fontId="5" fillId="2" borderId="5" xfId="2" applyNumberFormat="1" applyFont="1" applyFill="1" applyBorder="1"/>
    <xf numFmtId="0" fontId="6" fillId="0" borderId="0" xfId="4" applyFont="1" applyAlignment="1">
      <alignment horizontal="left" vertical="top" readingOrder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4" borderId="14" xfId="4" applyFont="1" applyFill="1" applyBorder="1" applyAlignment="1">
      <alignment horizontal="left"/>
    </xf>
    <xf numFmtId="0" fontId="1" fillId="0" borderId="8" xfId="4" applyBorder="1"/>
    <xf numFmtId="10" fontId="1" fillId="0" borderId="8" xfId="5" applyNumberFormat="1" applyFont="1" applyBorder="1"/>
    <xf numFmtId="0" fontId="9" fillId="4" borderId="18" xfId="4" applyFont="1" applyFill="1" applyBorder="1" applyAlignment="1">
      <alignment horizontal="left"/>
    </xf>
    <xf numFmtId="0" fontId="1" fillId="0" borderId="10" xfId="4" applyBorder="1"/>
    <xf numFmtId="170" fontId="1" fillId="0" borderId="10" xfId="4" applyNumberFormat="1" applyBorder="1"/>
    <xf numFmtId="10" fontId="1" fillId="0" borderId="10" xfId="5" applyNumberFormat="1" applyFont="1" applyBorder="1"/>
    <xf numFmtId="0" fontId="9" fillId="4" borderId="8" xfId="4" applyFont="1" applyFill="1" applyBorder="1" applyAlignment="1">
      <alignment horizontal="left"/>
    </xf>
    <xf numFmtId="0" fontId="9" fillId="4" borderId="0" xfId="4" applyFont="1" applyFill="1" applyAlignment="1">
      <alignment horizontal="left"/>
    </xf>
    <xf numFmtId="170" fontId="1" fillId="0" borderId="0" xfId="4" applyNumberFormat="1"/>
    <xf numFmtId="10" fontId="1" fillId="0" borderId="0" xfId="5" applyNumberFormat="1" applyFont="1" applyBorder="1"/>
    <xf numFmtId="3" fontId="5" fillId="0" borderId="4" xfId="2" applyNumberFormat="1" applyFont="1" applyBorder="1" applyAlignment="1">
      <alignment horizontal="right" vertical="top" readingOrder="1"/>
    </xf>
    <xf numFmtId="4" fontId="5" fillId="0" borderId="4" xfId="6" applyNumberFormat="1" applyFont="1" applyFill="1" applyBorder="1" applyAlignment="1">
      <alignment horizontal="center" vertical="top" wrapText="1" readingOrder="1"/>
    </xf>
    <xf numFmtId="49" fontId="9" fillId="4" borderId="0" xfId="2" applyNumberFormat="1" applyFont="1" applyFill="1" applyAlignment="1">
      <alignment horizontal="left"/>
    </xf>
    <xf numFmtId="10" fontId="9" fillId="4" borderId="0" xfId="5" applyNumberFormat="1" applyFont="1" applyFill="1" applyBorder="1" applyAlignment="1">
      <alignment horizontal="right" vertical="center"/>
    </xf>
    <xf numFmtId="4" fontId="5" fillId="0" borderId="4" xfId="6" applyNumberFormat="1" applyFont="1" applyFill="1" applyBorder="1" applyAlignment="1">
      <alignment horizontal="center" vertical="top" readingOrder="1"/>
    </xf>
    <xf numFmtId="4" fontId="5" fillId="0" borderId="4" xfId="6" applyNumberFormat="1" applyFont="1" applyFill="1" applyBorder="1" applyAlignment="1">
      <alignment horizontal="right"/>
    </xf>
    <xf numFmtId="0" fontId="6" fillId="0" borderId="11" xfId="2" applyFont="1" applyBorder="1" applyAlignment="1">
      <alignment horizontal="left" vertical="top" wrapText="1" readingOrder="1"/>
    </xf>
    <xf numFmtId="3" fontId="5" fillId="0" borderId="4" xfId="2" applyNumberFormat="1" applyFont="1" applyBorder="1" applyAlignment="1">
      <alignment horizontal="right"/>
    </xf>
    <xf numFmtId="0" fontId="6" fillId="0" borderId="4" xfId="2" applyFont="1" applyBorder="1" applyAlignment="1">
      <alignment horizontal="right" vertical="top" readingOrder="1"/>
    </xf>
    <xf numFmtId="3" fontId="6" fillId="0" borderId="4" xfId="2" applyNumberFormat="1" applyFont="1" applyBorder="1" applyAlignment="1">
      <alignment horizontal="right"/>
    </xf>
    <xf numFmtId="0" fontId="6" fillId="0" borderId="11" xfId="2" applyFont="1" applyBorder="1" applyAlignment="1">
      <alignment horizontal="right"/>
    </xf>
    <xf numFmtId="3" fontId="5" fillId="0" borderId="4" xfId="2" applyNumberFormat="1" applyFont="1" applyBorder="1"/>
    <xf numFmtId="4" fontId="6" fillId="0" borderId="4" xfId="6" applyNumberFormat="1" applyFont="1" applyFill="1" applyBorder="1" applyAlignment="1">
      <alignment horizontal="right" vertical="top" wrapText="1" readingOrder="1"/>
    </xf>
    <xf numFmtId="164" fontId="6" fillId="0" borderId="11" xfId="6" applyFont="1" applyFill="1" applyBorder="1" applyAlignment="1">
      <alignment horizontal="right" vertical="top" wrapText="1" readingOrder="1"/>
    </xf>
    <xf numFmtId="0" fontId="6" fillId="0" borderId="11" xfId="6" applyNumberFormat="1" applyFont="1" applyFill="1" applyBorder="1" applyAlignment="1">
      <alignment horizontal="right" vertical="top" wrapText="1" readingOrder="1"/>
    </xf>
    <xf numFmtId="4" fontId="5" fillId="0" borderId="7" xfId="6" applyNumberFormat="1" applyFont="1" applyFill="1" applyBorder="1"/>
    <xf numFmtId="164" fontId="5" fillId="0" borderId="12" xfId="6" applyFont="1" applyFill="1" applyBorder="1"/>
    <xf numFmtId="4" fontId="6" fillId="2" borderId="0" xfId="2" applyNumberFormat="1" applyFont="1" applyFill="1"/>
    <xf numFmtId="49" fontId="20" fillId="4" borderId="19" xfId="0" applyNumberFormat="1" applyFont="1" applyFill="1" applyBorder="1" applyAlignment="1">
      <alignment horizontal="left"/>
    </xf>
    <xf numFmtId="0" fontId="8" fillId="4" borderId="19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 wrapText="1"/>
    </xf>
    <xf numFmtId="0" fontId="21" fillId="4" borderId="0" xfId="2" applyFont="1" applyFill="1" applyAlignment="1">
      <alignment horizontal="left"/>
    </xf>
    <xf numFmtId="0" fontId="22" fillId="4" borderId="0" xfId="2" applyFont="1" applyFill="1" applyAlignment="1">
      <alignment horizontal="left"/>
    </xf>
    <xf numFmtId="49" fontId="20" fillId="4" borderId="14" xfId="0" applyNumberFormat="1" applyFont="1" applyFill="1" applyBorder="1" applyAlignment="1">
      <alignment horizontal="center"/>
    </xf>
    <xf numFmtId="49" fontId="20" fillId="4" borderId="14" xfId="0" applyNumberFormat="1" applyFont="1" applyFill="1" applyBorder="1" applyAlignment="1">
      <alignment horizontal="center" wrapText="1"/>
    </xf>
    <xf numFmtId="49" fontId="20" fillId="4" borderId="14" xfId="0" applyNumberFormat="1" applyFont="1" applyFill="1" applyBorder="1" applyAlignment="1">
      <alignment horizontal="left"/>
    </xf>
    <xf numFmtId="0" fontId="8" fillId="4" borderId="14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right"/>
    </xf>
    <xf numFmtId="49" fontId="23" fillId="4" borderId="14" xfId="0" applyNumberFormat="1" applyFont="1" applyFill="1" applyBorder="1" applyAlignment="1">
      <alignment horizontal="left"/>
    </xf>
    <xf numFmtId="0" fontId="9" fillId="4" borderId="14" xfId="0" applyFont="1" applyFill="1" applyBorder="1" applyAlignment="1">
      <alignment horizontal="right"/>
    </xf>
    <xf numFmtId="2" fontId="9" fillId="4" borderId="14" xfId="0" applyNumberFormat="1" applyFont="1" applyFill="1" applyBorder="1" applyAlignment="1">
      <alignment horizontal="right"/>
    </xf>
    <xf numFmtId="49" fontId="9" fillId="4" borderId="14" xfId="0" applyNumberFormat="1" applyFont="1" applyFill="1" applyBorder="1" applyAlignment="1">
      <alignment horizontal="left"/>
    </xf>
    <xf numFmtId="49" fontId="15" fillId="4" borderId="14" xfId="0" applyNumberFormat="1" applyFont="1" applyFill="1" applyBorder="1" applyAlignment="1">
      <alignment horizontal="left"/>
    </xf>
    <xf numFmtId="166" fontId="15" fillId="4" borderId="14" xfId="0" applyNumberFormat="1" applyFont="1" applyFill="1" applyBorder="1" applyAlignment="1">
      <alignment horizontal="right"/>
    </xf>
    <xf numFmtId="0" fontId="9" fillId="4" borderId="14" xfId="0" applyFont="1" applyFill="1" applyBorder="1" applyAlignment="1">
      <alignment horizontal="left"/>
    </xf>
    <xf numFmtId="4" fontId="16" fillId="4" borderId="14" xfId="0" applyNumberFormat="1" applyFont="1" applyFill="1" applyBorder="1" applyAlignment="1">
      <alignment horizontal="right"/>
    </xf>
    <xf numFmtId="0" fontId="16" fillId="4" borderId="14" xfId="0" applyFont="1" applyFill="1" applyBorder="1" applyAlignment="1">
      <alignment horizontal="right"/>
    </xf>
    <xf numFmtId="49" fontId="24" fillId="4" borderId="0" xfId="2" applyNumberFormat="1" applyFont="1" applyFill="1" applyAlignment="1">
      <alignment horizontal="left"/>
    </xf>
    <xf numFmtId="0" fontId="24" fillId="4" borderId="0" xfId="2" applyFont="1" applyFill="1" applyAlignment="1">
      <alignment horizontal="left" vertical="center"/>
    </xf>
    <xf numFmtId="10" fontId="22" fillId="4" borderId="0" xfId="1" applyNumberFormat="1" applyFont="1" applyFill="1" applyAlignment="1">
      <alignment horizontal="left"/>
    </xf>
    <xf numFmtId="172" fontId="20" fillId="4" borderId="14" xfId="0" applyNumberFormat="1" applyFont="1" applyFill="1" applyBorder="1" applyAlignment="1">
      <alignment horizontal="right"/>
    </xf>
    <xf numFmtId="0" fontId="15" fillId="4" borderId="14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left"/>
    </xf>
    <xf numFmtId="0" fontId="4" fillId="0" borderId="0" xfId="2"/>
    <xf numFmtId="0" fontId="5" fillId="0" borderId="4" xfId="2" applyFont="1" applyBorder="1" applyAlignment="1">
      <alignment horizontal="left" vertical="top" wrapText="1" readingOrder="1"/>
    </xf>
    <xf numFmtId="3" fontId="6" fillId="0" borderId="11" xfId="2" applyNumberFormat="1" applyFont="1" applyBorder="1" applyAlignment="1">
      <alignment horizontal="right" vertical="top" readingOrder="1"/>
    </xf>
    <xf numFmtId="4" fontId="5" fillId="0" borderId="4" xfId="2" applyNumberFormat="1" applyFont="1" applyBorder="1" applyAlignment="1">
      <alignment vertical="top" readingOrder="1"/>
    </xf>
    <xf numFmtId="0" fontId="6" fillId="0" borderId="11" xfId="2" applyFont="1" applyBorder="1" applyAlignment="1">
      <alignment horizontal="right" wrapText="1" readingOrder="1"/>
    </xf>
    <xf numFmtId="10" fontId="6" fillId="0" borderId="0" xfId="1" applyNumberFormat="1" applyFont="1" applyFill="1"/>
    <xf numFmtId="0" fontId="5" fillId="2" borderId="4" xfId="2" applyFont="1" applyFill="1" applyBorder="1"/>
    <xf numFmtId="164" fontId="5" fillId="2" borderId="5" xfId="2" applyNumberFormat="1" applyFont="1" applyFill="1" applyBorder="1" applyAlignment="1">
      <alignment horizontal="left"/>
    </xf>
    <xf numFmtId="164" fontId="5" fillId="2" borderId="0" xfId="2" applyNumberFormat="1" applyFont="1" applyFill="1" applyAlignment="1">
      <alignment horizontal="left"/>
    </xf>
    <xf numFmtId="0" fontId="6" fillId="0" borderId="1" xfId="3" applyFont="1" applyBorder="1"/>
    <xf numFmtId="164" fontId="6" fillId="0" borderId="0" xfId="9" applyFont="1" applyFill="1"/>
    <xf numFmtId="0" fontId="6" fillId="0" borderId="4" xfId="3" applyFont="1" applyBorder="1"/>
    <xf numFmtId="0" fontId="6" fillId="2" borderId="5" xfId="2" applyFont="1" applyFill="1" applyBorder="1" applyAlignment="1">
      <alignment horizontal="left"/>
    </xf>
    <xf numFmtId="0" fontId="5" fillId="2" borderId="4" xfId="2" applyFont="1" applyFill="1" applyBorder="1" applyAlignment="1">
      <alignment horizontal="center" vertical="top" readingOrder="1"/>
    </xf>
    <xf numFmtId="4" fontId="5" fillId="2" borderId="4" xfId="2" applyNumberFormat="1" applyFont="1" applyFill="1" applyBorder="1" applyAlignment="1">
      <alignment horizontal="center" vertical="top" readingOrder="1"/>
    </xf>
    <xf numFmtId="0" fontId="5" fillId="2" borderId="11" xfId="2" applyFont="1" applyFill="1" applyBorder="1" applyAlignment="1">
      <alignment horizontal="center" vertical="top" wrapText="1" readingOrder="1"/>
    </xf>
    <xf numFmtId="0" fontId="5" fillId="2" borderId="11" xfId="2" applyFont="1" applyFill="1" applyBorder="1" applyAlignment="1">
      <alignment horizontal="left"/>
    </xf>
    <xf numFmtId="0" fontId="5" fillId="0" borderId="11" xfId="2" applyFont="1" applyBorder="1" applyAlignment="1">
      <alignment horizontal="left"/>
    </xf>
    <xf numFmtId="167" fontId="5" fillId="0" borderId="4" xfId="6" applyNumberFormat="1" applyFont="1" applyFill="1" applyBorder="1" applyAlignment="1">
      <alignment horizontal="center" vertical="top" readingOrder="1"/>
    </xf>
    <xf numFmtId="164" fontId="5" fillId="0" borderId="4" xfId="2" applyNumberFormat="1" applyFont="1" applyBorder="1" applyAlignment="1">
      <alignment horizontal="center"/>
    </xf>
    <xf numFmtId="167" fontId="6" fillId="0" borderId="4" xfId="6" applyNumberFormat="1" applyFont="1" applyFill="1" applyBorder="1" applyAlignment="1">
      <alignment horizontal="right" vertical="top" readingOrder="1"/>
    </xf>
    <xf numFmtId="4" fontId="13" fillId="0" borderId="4" xfId="2" applyNumberFormat="1" applyFont="1" applyBorder="1" applyAlignment="1">
      <alignment horizontal="right"/>
    </xf>
    <xf numFmtId="167" fontId="6" fillId="0" borderId="4" xfId="6" applyNumberFormat="1" applyFont="1" applyFill="1" applyBorder="1" applyAlignment="1" applyProtection="1">
      <alignment horizontal="center" vertical="top" readingOrder="1"/>
    </xf>
    <xf numFmtId="4" fontId="6" fillId="0" borderId="4" xfId="3" applyNumberFormat="1" applyFont="1" applyBorder="1"/>
    <xf numFmtId="0" fontId="13" fillId="0" borderId="11" xfId="6" applyNumberFormat="1" applyFont="1" applyFill="1" applyBorder="1" applyAlignment="1" applyProtection="1">
      <alignment horizontal="right"/>
    </xf>
    <xf numFmtId="164" fontId="13" fillId="0" borderId="11" xfId="6" applyFont="1" applyFill="1" applyBorder="1" applyAlignment="1" applyProtection="1">
      <alignment horizontal="center"/>
    </xf>
    <xf numFmtId="168" fontId="6" fillId="0" borderId="0" xfId="3" applyNumberFormat="1" applyFont="1"/>
    <xf numFmtId="164" fontId="6" fillId="0" borderId="0" xfId="4" applyNumberFormat="1" applyFont="1" applyAlignment="1">
      <alignment horizontal="left"/>
    </xf>
    <xf numFmtId="49" fontId="12" fillId="4" borderId="0" xfId="2" applyNumberFormat="1" applyFont="1" applyFill="1" applyAlignment="1">
      <alignment horizontal="left"/>
    </xf>
    <xf numFmtId="171" fontId="12" fillId="4" borderId="0" xfId="2" applyNumberFormat="1" applyFont="1" applyFill="1" applyAlignment="1">
      <alignment horizontal="right"/>
    </xf>
    <xf numFmtId="0" fontId="5" fillId="2" borderId="16" xfId="2" applyFont="1" applyFill="1" applyBorder="1" applyAlignment="1">
      <alignment horizontal="center" vertical="top" wrapText="1" readingOrder="1"/>
    </xf>
    <xf numFmtId="0" fontId="5" fillId="0" borderId="5" xfId="2" applyFont="1" applyBorder="1" applyAlignment="1">
      <alignment horizontal="center" vertical="top" wrapText="1" readingOrder="1"/>
    </xf>
    <xf numFmtId="0" fontId="6" fillId="0" borderId="4" xfId="2" applyFont="1" applyBorder="1" applyAlignment="1">
      <alignment horizontal="left" readingOrder="1"/>
    </xf>
    <xf numFmtId="4" fontId="6" fillId="0" borderId="4" xfId="2" applyNumberFormat="1" applyFont="1" applyBorder="1" applyAlignment="1">
      <alignment horizontal="right" readingOrder="1"/>
    </xf>
    <xf numFmtId="164" fontId="6" fillId="0" borderId="5" xfId="2" applyNumberFormat="1" applyFont="1" applyBorder="1" applyAlignment="1">
      <alignment horizontal="center"/>
    </xf>
    <xf numFmtId="164" fontId="5" fillId="0" borderId="10" xfId="2" applyNumberFormat="1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10" fontId="6" fillId="0" borderId="0" xfId="5" applyNumberFormat="1" applyFont="1" applyFill="1"/>
    <xf numFmtId="164" fontId="6" fillId="0" borderId="4" xfId="4" applyNumberFormat="1" applyFont="1" applyBorder="1" applyAlignment="1">
      <alignment horizontal="left"/>
    </xf>
    <xf numFmtId="0" fontId="5" fillId="2" borderId="20" xfId="2" applyFont="1" applyFill="1" applyBorder="1" applyAlignment="1">
      <alignment horizontal="left" vertical="top" readingOrder="1"/>
    </xf>
    <xf numFmtId="0" fontId="5" fillId="2" borderId="21" xfId="2" applyFont="1" applyFill="1" applyBorder="1" applyAlignment="1">
      <alignment horizontal="left" vertical="top"/>
    </xf>
    <xf numFmtId="4" fontId="6" fillId="2" borderId="21" xfId="2" applyNumberFormat="1" applyFont="1" applyFill="1" applyBorder="1" applyAlignment="1">
      <alignment vertical="top"/>
    </xf>
    <xf numFmtId="0" fontId="6" fillId="2" borderId="21" xfId="2" applyFont="1" applyFill="1" applyBorder="1" applyAlignment="1">
      <alignment vertical="top"/>
    </xf>
    <xf numFmtId="2" fontId="6" fillId="2" borderId="21" xfId="2" applyNumberFormat="1" applyFont="1" applyFill="1" applyBorder="1" applyAlignment="1">
      <alignment vertical="top"/>
    </xf>
    <xf numFmtId="0" fontId="6" fillId="2" borderId="22" xfId="2" applyFont="1" applyFill="1" applyBorder="1" applyAlignment="1">
      <alignment horizontal="left" vertical="top"/>
    </xf>
    <xf numFmtId="0" fontId="6" fillId="6" borderId="0" xfId="3" applyFont="1" applyFill="1"/>
    <xf numFmtId="0" fontId="14" fillId="6" borderId="0" xfId="10" applyFill="1"/>
    <xf numFmtId="0" fontId="14" fillId="0" borderId="0" xfId="10"/>
    <xf numFmtId="0" fontId="5" fillId="2" borderId="23" xfId="2" applyFont="1" applyFill="1" applyBorder="1" applyAlignment="1">
      <alignment horizontal="left" vertical="top" readingOrder="1"/>
    </xf>
    <xf numFmtId="2" fontId="5" fillId="2" borderId="0" xfId="2" applyNumberFormat="1" applyFont="1" applyFill="1" applyAlignment="1">
      <alignment horizontal="left" vertical="top"/>
    </xf>
    <xf numFmtId="0" fontId="5" fillId="2" borderId="24" xfId="2" applyFont="1" applyFill="1" applyBorder="1" applyAlignment="1">
      <alignment horizontal="left" vertical="top"/>
    </xf>
    <xf numFmtId="2" fontId="5" fillId="2" borderId="0" xfId="2" applyNumberFormat="1" applyFont="1" applyFill="1" applyAlignment="1">
      <alignment horizontal="left" vertical="top" readingOrder="1"/>
    </xf>
    <xf numFmtId="0" fontId="5" fillId="2" borderId="24" xfId="2" applyFont="1" applyFill="1" applyBorder="1" applyAlignment="1">
      <alignment horizontal="left" vertical="top" readingOrder="1"/>
    </xf>
    <xf numFmtId="0" fontId="17" fillId="0" borderId="0" xfId="10" applyFont="1" applyAlignment="1">
      <alignment horizontal="left" vertical="top" wrapText="1"/>
    </xf>
    <xf numFmtId="0" fontId="14" fillId="0" borderId="8" xfId="10" applyBorder="1"/>
    <xf numFmtId="0" fontId="14" fillId="0" borderId="8" xfId="10" applyBorder="1" applyAlignment="1">
      <alignment wrapText="1"/>
    </xf>
    <xf numFmtId="0" fontId="25" fillId="0" borderId="0" xfId="12" applyFill="1" applyBorder="1" applyAlignment="1">
      <alignment vertical="top" wrapText="1" readingOrder="1"/>
    </xf>
    <xf numFmtId="0" fontId="14" fillId="5" borderId="4" xfId="10" applyFill="1" applyBorder="1"/>
    <xf numFmtId="0" fontId="14" fillId="0" borderId="0" xfId="10" applyAlignment="1">
      <alignment wrapText="1"/>
    </xf>
    <xf numFmtId="0" fontId="6" fillId="0" borderId="4" xfId="4" applyFont="1" applyBorder="1" applyAlignment="1">
      <alignment vertical="top" readingOrder="1"/>
    </xf>
    <xf numFmtId="0" fontId="6" fillId="0" borderId="0" xfId="4" applyFont="1" applyAlignment="1">
      <alignment vertical="top" readingOrder="1"/>
    </xf>
    <xf numFmtId="0" fontId="6" fillId="0" borderId="5" xfId="4" applyFont="1" applyBorder="1" applyAlignment="1">
      <alignment vertical="top" readingOrder="1"/>
    </xf>
    <xf numFmtId="0" fontId="6" fillId="0" borderId="4" xfId="10" applyFont="1" applyBorder="1" applyAlignment="1">
      <alignment horizontal="left" vertical="top"/>
    </xf>
    <xf numFmtId="0" fontId="6" fillId="0" borderId="0" xfId="10" applyFont="1" applyAlignment="1">
      <alignment horizontal="left" vertical="top" readingOrder="1"/>
    </xf>
    <xf numFmtId="2" fontId="6" fillId="0" borderId="0" xfId="10" applyNumberFormat="1" applyFont="1" applyAlignment="1">
      <alignment horizontal="left" vertical="top" readingOrder="1"/>
    </xf>
    <xf numFmtId="3" fontId="6" fillId="2" borderId="21" xfId="2" applyNumberFormat="1" applyFont="1" applyFill="1" applyBorder="1" applyAlignment="1">
      <alignment vertical="top"/>
    </xf>
    <xf numFmtId="3" fontId="5" fillId="2" borderId="0" xfId="2" applyNumberFormat="1" applyFont="1" applyFill="1" applyAlignment="1">
      <alignment horizontal="left" vertical="top"/>
    </xf>
    <xf numFmtId="0" fontId="6" fillId="2" borderId="24" xfId="2" applyFont="1" applyFill="1" applyBorder="1" applyAlignment="1">
      <alignment horizontal="left" vertical="top"/>
    </xf>
    <xf numFmtId="3" fontId="5" fillId="2" borderId="0" xfId="2" applyNumberFormat="1" applyFont="1" applyFill="1" applyAlignment="1">
      <alignment horizontal="left" vertical="top" readingOrder="1"/>
    </xf>
    <xf numFmtId="0" fontId="5" fillId="2" borderId="25" xfId="2" applyFont="1" applyFill="1" applyBorder="1" applyAlignment="1">
      <alignment horizontal="center" vertical="top" readingOrder="1"/>
    </xf>
    <xf numFmtId="3" fontId="5" fillId="2" borderId="7" xfId="2" applyNumberFormat="1" applyFont="1" applyFill="1" applyBorder="1" applyAlignment="1">
      <alignment horizontal="center" vertical="top" readingOrder="1"/>
    </xf>
    <xf numFmtId="2" fontId="5" fillId="2" borderId="8" xfId="2" applyNumberFormat="1" applyFont="1" applyFill="1" applyBorder="1" applyAlignment="1">
      <alignment horizontal="center" vertical="top" wrapText="1" readingOrder="1"/>
    </xf>
    <xf numFmtId="2" fontId="5" fillId="2" borderId="7" xfId="2" applyNumberFormat="1" applyFont="1" applyFill="1" applyBorder="1" applyAlignment="1">
      <alignment horizontal="center" vertical="top" wrapText="1" readingOrder="1"/>
    </xf>
    <xf numFmtId="0" fontId="5" fillId="2" borderId="26" xfId="2" applyFont="1" applyFill="1" applyBorder="1" applyAlignment="1">
      <alignment horizontal="center" vertical="top" readingOrder="1"/>
    </xf>
    <xf numFmtId="0" fontId="5" fillId="2" borderId="23" xfId="2" applyFont="1" applyFill="1" applyBorder="1"/>
    <xf numFmtId="3" fontId="5" fillId="2" borderId="4" xfId="2" applyNumberFormat="1" applyFont="1" applyFill="1" applyBorder="1" applyAlignment="1">
      <alignment horizontal="center" vertical="top" readingOrder="1"/>
    </xf>
    <xf numFmtId="0" fontId="6" fillId="2" borderId="23" xfId="2" applyFont="1" applyFill="1" applyBorder="1"/>
    <xf numFmtId="0" fontId="6" fillId="2" borderId="4" xfId="2" applyFont="1" applyFill="1" applyBorder="1" applyAlignment="1">
      <alignment horizontal="center" vertical="top" readingOrder="1"/>
    </xf>
    <xf numFmtId="167" fontId="6" fillId="2" borderId="4" xfId="9" applyNumberFormat="1" applyFont="1" applyFill="1" applyBorder="1" applyAlignment="1"/>
    <xf numFmtId="4" fontId="6" fillId="2" borderId="4" xfId="2" applyNumberFormat="1" applyFont="1" applyFill="1" applyBorder="1"/>
    <xf numFmtId="4" fontId="6" fillId="2" borderId="11" xfId="2" applyNumberFormat="1" applyFont="1" applyFill="1" applyBorder="1"/>
    <xf numFmtId="4" fontId="14" fillId="6" borderId="0" xfId="10" applyNumberFormat="1" applyFill="1"/>
    <xf numFmtId="2" fontId="14" fillId="6" borderId="0" xfId="10" applyNumberFormat="1" applyFill="1"/>
    <xf numFmtId="4" fontId="26" fillId="0" borderId="23" xfId="2" applyNumberFormat="1" applyFont="1" applyBorder="1"/>
    <xf numFmtId="3" fontId="6" fillId="2" borderId="4" xfId="2" applyNumberFormat="1" applyFont="1" applyFill="1" applyBorder="1" applyAlignment="1">
      <alignment horizontal="center" vertical="top" readingOrder="1"/>
    </xf>
    <xf numFmtId="4" fontId="5" fillId="2" borderId="7" xfId="9" applyNumberFormat="1" applyFont="1" applyFill="1" applyBorder="1"/>
    <xf numFmtId="4" fontId="5" fillId="2" borderId="11" xfId="9" applyNumberFormat="1" applyFont="1" applyFill="1" applyBorder="1"/>
    <xf numFmtId="49" fontId="12" fillId="4" borderId="0" xfId="10" applyNumberFormat="1" applyFont="1" applyFill="1" applyAlignment="1">
      <alignment horizontal="right"/>
    </xf>
    <xf numFmtId="0" fontId="26" fillId="2" borderId="23" xfId="2" applyFont="1" applyFill="1" applyBorder="1"/>
    <xf numFmtId="4" fontId="5" fillId="2" borderId="4" xfId="9" applyNumberFormat="1" applyFont="1" applyFill="1" applyBorder="1"/>
    <xf numFmtId="4" fontId="5" fillId="2" borderId="1" xfId="9" applyNumberFormat="1" applyFont="1" applyFill="1" applyBorder="1"/>
    <xf numFmtId="0" fontId="13" fillId="2" borderId="23" xfId="2" applyFont="1" applyFill="1" applyBorder="1"/>
    <xf numFmtId="4" fontId="6" fillId="2" borderId="4" xfId="9" applyNumberFormat="1" applyFont="1" applyFill="1" applyBorder="1"/>
    <xf numFmtId="4" fontId="6" fillId="2" borderId="13" xfId="9" applyNumberFormat="1" applyFont="1" applyFill="1" applyBorder="1"/>
    <xf numFmtId="4" fontId="6" fillId="2" borderId="11" xfId="9" applyNumberFormat="1" applyFont="1" applyFill="1" applyBorder="1"/>
    <xf numFmtId="3" fontId="6" fillId="2" borderId="4" xfId="9" applyNumberFormat="1" applyFont="1" applyFill="1" applyBorder="1" applyAlignment="1"/>
    <xf numFmtId="164" fontId="6" fillId="2" borderId="4" xfId="2" applyNumberFormat="1" applyFont="1" applyFill="1" applyBorder="1"/>
    <xf numFmtId="164" fontId="6" fillId="2" borderId="11" xfId="9" applyFont="1" applyFill="1" applyBorder="1" applyAlignment="1"/>
    <xf numFmtId="164" fontId="6" fillId="2" borderId="24" xfId="2" applyNumberFormat="1" applyFont="1" applyFill="1" applyBorder="1" applyAlignment="1">
      <alignment horizontal="left"/>
    </xf>
    <xf numFmtId="164" fontId="6" fillId="6" borderId="0" xfId="3" applyNumberFormat="1" applyFont="1" applyFill="1"/>
    <xf numFmtId="4" fontId="6" fillId="2" borderId="4" xfId="9" applyNumberFormat="1" applyFont="1" applyFill="1" applyBorder="1" applyAlignment="1"/>
    <xf numFmtId="0" fontId="6" fillId="2" borderId="11" xfId="2" applyFont="1" applyFill="1" applyBorder="1"/>
    <xf numFmtId="164" fontId="6" fillId="2" borderId="27" xfId="2" applyNumberFormat="1" applyFont="1" applyFill="1" applyBorder="1" applyAlignment="1">
      <alignment horizontal="left"/>
    </xf>
    <xf numFmtId="10" fontId="6" fillId="6" borderId="0" xfId="1" applyNumberFormat="1" applyFont="1" applyFill="1"/>
    <xf numFmtId="0" fontId="5" fillId="2" borderId="28" xfId="2" applyFont="1" applyFill="1" applyBorder="1"/>
    <xf numFmtId="0" fontId="5" fillId="2" borderId="12" xfId="2" applyFont="1" applyFill="1" applyBorder="1"/>
    <xf numFmtId="3" fontId="5" fillId="2" borderId="12" xfId="2" applyNumberFormat="1" applyFont="1" applyFill="1" applyBorder="1"/>
    <xf numFmtId="4" fontId="5" fillId="2" borderId="12" xfId="9" applyNumberFormat="1" applyFont="1" applyFill="1" applyBorder="1"/>
    <xf numFmtId="0" fontId="5" fillId="2" borderId="29" xfId="2" applyFont="1" applyFill="1" applyBorder="1" applyAlignment="1">
      <alignment horizontal="left"/>
    </xf>
    <xf numFmtId="164" fontId="5" fillId="2" borderId="0" xfId="9" applyFont="1" applyFill="1" applyBorder="1"/>
    <xf numFmtId="2" fontId="5" fillId="2" borderId="0" xfId="2" applyNumberFormat="1" applyFont="1" applyFill="1"/>
    <xf numFmtId="2" fontId="5" fillId="2" borderId="24" xfId="2" applyNumberFormat="1" applyFont="1" applyFill="1" applyBorder="1" applyAlignment="1">
      <alignment horizontal="left"/>
    </xf>
    <xf numFmtId="0" fontId="6" fillId="0" borderId="23" xfId="4" applyFont="1" applyBorder="1" applyAlignment="1">
      <alignment horizontal="left"/>
    </xf>
    <xf numFmtId="0" fontId="6" fillId="0" borderId="24" xfId="4" applyFont="1" applyBorder="1" applyAlignment="1">
      <alignment horizontal="left"/>
    </xf>
    <xf numFmtId="4" fontId="6" fillId="6" borderId="0" xfId="3" applyNumberFormat="1" applyFont="1" applyFill="1"/>
    <xf numFmtId="0" fontId="6" fillId="0" borderId="23" xfId="4" applyFont="1" applyBorder="1" applyAlignment="1">
      <alignment horizontal="left"/>
    </xf>
    <xf numFmtId="0" fontId="6" fillId="0" borderId="24" xfId="4" applyFont="1" applyBorder="1" applyAlignment="1">
      <alignment horizontal="left"/>
    </xf>
    <xf numFmtId="3" fontId="14" fillId="6" borderId="0" xfId="10" applyNumberFormat="1" applyFill="1"/>
  </cellXfs>
  <cellStyles count="13">
    <cellStyle name="Comma 2" xfId="6" xr:uid="{BE989812-8CB7-4A3D-84C6-423CA66BCA8E}"/>
    <cellStyle name="Comma 3" xfId="9" xr:uid="{5F4741C6-1658-4FEE-A721-67A84CFD595F}"/>
    <cellStyle name="Comma 3 2" xfId="11" xr:uid="{23B79F45-14DD-4869-90CA-0C00C1F82F77}"/>
    <cellStyle name="Hyperlink" xfId="8" builtinId="8"/>
    <cellStyle name="Hyperlink 2" xfId="12" xr:uid="{5C41636F-42B2-4A64-9D8B-C8171AD4CACC}"/>
    <cellStyle name="Normal" xfId="0" builtinId="0"/>
    <cellStyle name="Normal 2" xfId="2" xr:uid="{5CA7936C-EC27-4A70-81D8-DE69582C0A79}"/>
    <cellStyle name="Normal 3" xfId="4" xr:uid="{33944B17-92CF-4D8E-BC58-F4915EEFBD62}"/>
    <cellStyle name="Normal 3 2" xfId="10" xr:uid="{FE22331D-66A0-4874-A295-F6316ED40992}"/>
    <cellStyle name="Normal 4" xfId="7" xr:uid="{4726EA8A-8B98-48EF-85D8-284DD4D47474}"/>
    <cellStyle name="Normal_PORTFOLIOS AS ON 30 Sep 2011" xfId="3" xr:uid="{BBB45B45-26DD-4C8A-9BDF-4AFD941AC659}"/>
    <cellStyle name="Percent" xfId="1" builtinId="5"/>
    <cellStyle name="Percent 2" xfId="5" xr:uid="{C4BDF336-0CC0-4304-B812-95064E778EB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munasicg0011\INBOMFH_FUNDACCTOPS\L%20&amp;%20T%20and%20Fidelity\L%20&amp;%20T\LIVE\Reporting\2022-2023\Factsheet_mapping_master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sheet_mapping_master"/>
    </sheetNames>
    <sheetDataSet>
      <sheetData sheetId="0">
        <row r="1">
          <cell r="C1" t="str">
            <v>ISIN</v>
          </cell>
          <cell r="D1" t="str">
            <v>ISSUER_NAME</v>
          </cell>
          <cell r="E1" t="str">
            <v>SECURITY_NAME</v>
          </cell>
        </row>
        <row r="2">
          <cell r="C2" t="str">
            <v>IDIA00274955</v>
          </cell>
          <cell r="D2" t="str">
            <v>Tri Party Repo Dealing System (TREPS)</v>
          </cell>
          <cell r="E2" t="str">
            <v>Tri Party Repo Dealing System (TREPS)</v>
          </cell>
        </row>
        <row r="3">
          <cell r="C3" t="str">
            <v>INE001A01036</v>
          </cell>
          <cell r="D3" t="str">
            <v>Housing Development Finance Corporation Limited</v>
          </cell>
          <cell r="E3" t="str">
            <v>Housing Development Finance Corporation Limited</v>
          </cell>
        </row>
        <row r="4">
          <cell r="C4" t="str">
            <v>INE002A01018</v>
          </cell>
          <cell r="D4" t="str">
            <v>Reliance Industries Limited</v>
          </cell>
          <cell r="E4" t="str">
            <v>Reliance Industries Limited</v>
          </cell>
        </row>
        <row r="5">
          <cell r="C5" t="str">
            <v>INE717A01029</v>
          </cell>
          <cell r="D5" t="str">
            <v>Kennametal India Limited</v>
          </cell>
          <cell r="E5" t="str">
            <v>Kennametal India Limited</v>
          </cell>
        </row>
        <row r="6">
          <cell r="C6" t="str">
            <v>INE335Y01020</v>
          </cell>
          <cell r="D6" t="str">
            <v>Indian Railway Catering &amp; Tourism Corp Limited</v>
          </cell>
          <cell r="E6" t="str">
            <v>Indian Railway Catering &amp; Tourism Corp Limited</v>
          </cell>
        </row>
        <row r="7">
          <cell r="C7" t="str">
            <v>INE009A01021</v>
          </cell>
          <cell r="D7" t="str">
            <v>Infosys Limited</v>
          </cell>
          <cell r="E7" t="str">
            <v>Infosys Limited</v>
          </cell>
        </row>
        <row r="8">
          <cell r="C8" t="str">
            <v>INE018E01016</v>
          </cell>
          <cell r="D8" t="str">
            <v>SBI Cards and Payment Services Limited</v>
          </cell>
          <cell r="E8" t="str">
            <v>SBI Cards and Payment Services Limited</v>
          </cell>
        </row>
        <row r="9">
          <cell r="C9" t="str">
            <v>INE663F01024</v>
          </cell>
          <cell r="D9" t="str">
            <v>Info Edge (India) Limited</v>
          </cell>
          <cell r="E9" t="str">
            <v>Info Edge (India) Limited</v>
          </cell>
        </row>
        <row r="10">
          <cell r="C10" t="str">
            <v>INE545U01014</v>
          </cell>
          <cell r="D10" t="str">
            <v>Bandhan Bank Limited</v>
          </cell>
          <cell r="E10" t="str">
            <v>Bandhan Bank Limited</v>
          </cell>
        </row>
        <row r="11">
          <cell r="C11" t="str">
            <v>INE100A01010</v>
          </cell>
          <cell r="D11" t="str">
            <v>Atul Limited</v>
          </cell>
          <cell r="E11" t="str">
            <v>Atul Limited</v>
          </cell>
        </row>
        <row r="12">
          <cell r="C12" t="str">
            <v>INE618L01018</v>
          </cell>
          <cell r="D12" t="str">
            <v>5Paisa Capital Limited</v>
          </cell>
          <cell r="E12" t="str">
            <v>5Paisa Capital Limited</v>
          </cell>
        </row>
        <row r="13">
          <cell r="C13" t="str">
            <v>INE439A01020</v>
          </cell>
          <cell r="D13" t="str">
            <v>Asahi India Glass Limited</v>
          </cell>
          <cell r="E13" t="str">
            <v>Asahi India Glass Limited</v>
          </cell>
        </row>
        <row r="14">
          <cell r="C14" t="str">
            <v>INE246F01010</v>
          </cell>
          <cell r="D14" t="str">
            <v>Gujarat State Petronet Limited</v>
          </cell>
          <cell r="E14" t="str">
            <v>Gujarat State Petronet Limited</v>
          </cell>
        </row>
        <row r="15">
          <cell r="C15" t="str">
            <v>INE602A01023</v>
          </cell>
          <cell r="D15" t="str">
            <v>Phillips Carbon Black Limited</v>
          </cell>
          <cell r="E15" t="str">
            <v>Phillips Carbon Black Limited</v>
          </cell>
        </row>
        <row r="16">
          <cell r="C16" t="str">
            <v>INE200M01013</v>
          </cell>
          <cell r="D16" t="str">
            <v>Varun Beverages Limited</v>
          </cell>
          <cell r="E16" t="str">
            <v>Varun Beverages Limited</v>
          </cell>
        </row>
        <row r="17">
          <cell r="C17" t="str">
            <v>INE498B01024</v>
          </cell>
          <cell r="D17" t="str">
            <v>Shoppers Stop Limited</v>
          </cell>
          <cell r="E17" t="str">
            <v>Shoppers Stop Limited</v>
          </cell>
        </row>
        <row r="18">
          <cell r="C18" t="str">
            <v>INE039C01032</v>
          </cell>
          <cell r="D18" t="str">
            <v>Jamna Auto Industries Limited</v>
          </cell>
          <cell r="E18" t="str">
            <v>Jamna Auto Industries Limited</v>
          </cell>
        </row>
        <row r="19">
          <cell r="C19" t="str">
            <v>INE227C01017</v>
          </cell>
          <cell r="D19" t="str">
            <v>MM Forgings Limited</v>
          </cell>
          <cell r="E19" t="str">
            <v>MM Forgings Limited</v>
          </cell>
        </row>
        <row r="20">
          <cell r="C20" t="str">
            <v>INE348B01021</v>
          </cell>
          <cell r="D20" t="str">
            <v>Century Plyboards (India) Limited</v>
          </cell>
          <cell r="E20" t="str">
            <v>Century Plyboards (India) Limited</v>
          </cell>
        </row>
        <row r="21">
          <cell r="C21" t="str">
            <v>INE073K01018</v>
          </cell>
          <cell r="D21" t="str">
            <v>Sona BLW Precision Forgings Limited</v>
          </cell>
          <cell r="E21" t="str">
            <v>Sona BLW Precision Forgings Limited</v>
          </cell>
        </row>
        <row r="22">
          <cell r="C22" t="str">
            <v>INE758T01015</v>
          </cell>
          <cell r="D22" t="str">
            <v>Zomato Limited</v>
          </cell>
          <cell r="E22" t="str">
            <v>Zomato Limited</v>
          </cell>
        </row>
        <row r="23">
          <cell r="C23" t="str">
            <v>INE126J01016</v>
          </cell>
          <cell r="D23" t="str">
            <v>Apollo Pipes Limited</v>
          </cell>
          <cell r="E23" t="str">
            <v>Apollo Pipes Limited</v>
          </cell>
        </row>
        <row r="24">
          <cell r="C24" t="str">
            <v>INE810G01011</v>
          </cell>
          <cell r="D24" t="str">
            <v>Shyam Metalics and Energy Limited</v>
          </cell>
          <cell r="E24" t="str">
            <v>Shyam Metalics and Energy Limited</v>
          </cell>
        </row>
        <row r="25">
          <cell r="C25" t="str">
            <v>INE450U01017</v>
          </cell>
          <cell r="D25" t="str">
            <v>Route Mobile Limited</v>
          </cell>
          <cell r="E25" t="str">
            <v>Route Mobile Limited</v>
          </cell>
        </row>
        <row r="26">
          <cell r="C26" t="str">
            <v>INE488A01050</v>
          </cell>
          <cell r="D26" t="str">
            <v>Chemplast Sanmar Limited</v>
          </cell>
          <cell r="E26" t="str">
            <v>Chemplast Sanmar Limited</v>
          </cell>
        </row>
        <row r="27">
          <cell r="C27" t="str">
            <v>INE967H01017</v>
          </cell>
          <cell r="D27" t="str">
            <v>Krishna Institute of Medical Sciences Limited</v>
          </cell>
          <cell r="E27" t="str">
            <v>Krishna Institute of Medical Sciences Limited</v>
          </cell>
        </row>
        <row r="28">
          <cell r="C28" t="str">
            <v>INE647O01011</v>
          </cell>
          <cell r="D28" t="str">
            <v>Aditya Birla Fashion and Retail Limited</v>
          </cell>
          <cell r="E28" t="str">
            <v>Aditya Birla Fashion and Retail Limited</v>
          </cell>
        </row>
        <row r="29">
          <cell r="C29" t="str">
            <v>INE112L01020</v>
          </cell>
          <cell r="D29" t="str">
            <v>Metropolis Healthcare Limited</v>
          </cell>
          <cell r="E29" t="str">
            <v>Metropolis Healthcare Limited</v>
          </cell>
        </row>
        <row r="30">
          <cell r="C30" t="str">
            <v>INE09EO01013</v>
          </cell>
          <cell r="D30" t="str">
            <v>Arti Surfactants Limited</v>
          </cell>
          <cell r="E30" t="str">
            <v>Arti Surfactants Limited</v>
          </cell>
        </row>
        <row r="31">
          <cell r="C31" t="str">
            <v>INE415G01027</v>
          </cell>
          <cell r="D31" t="str">
            <v>Rail Vikas Nigam Limited</v>
          </cell>
          <cell r="E31" t="str">
            <v>Rail Vikas Nigam Limited</v>
          </cell>
        </row>
        <row r="32">
          <cell r="C32" t="str">
            <v>INE116A01032</v>
          </cell>
          <cell r="D32" t="str">
            <v>Apcotex Industries Limited</v>
          </cell>
          <cell r="E32" t="str">
            <v>Apcotex Industries Limited</v>
          </cell>
        </row>
        <row r="33">
          <cell r="C33" t="str">
            <v>INE08ZM01014</v>
          </cell>
          <cell r="D33" t="str">
            <v>Greenpanel Industries Limited</v>
          </cell>
          <cell r="E33" t="str">
            <v>Greenpanel Industries Limited</v>
          </cell>
        </row>
        <row r="34">
          <cell r="C34" t="str">
            <v>INE00WC01027</v>
          </cell>
          <cell r="D34" t="str">
            <v>Affle India Limited</v>
          </cell>
          <cell r="E34" t="str">
            <v>Affle India Limited</v>
          </cell>
        </row>
        <row r="35">
          <cell r="C35" t="str">
            <v>INE124G01033</v>
          </cell>
          <cell r="D35" t="str">
            <v>Delta Corp Limited</v>
          </cell>
          <cell r="E35" t="str">
            <v>Delta Corp Limited</v>
          </cell>
        </row>
        <row r="36">
          <cell r="C36" t="str">
            <v>INE010A01011</v>
          </cell>
          <cell r="D36" t="str">
            <v>Prism Johnson Limited</v>
          </cell>
          <cell r="E36" t="str">
            <v>Prism Johnson Limited</v>
          </cell>
        </row>
        <row r="37">
          <cell r="C37" t="str">
            <v>INE068V01023</v>
          </cell>
          <cell r="D37" t="str">
            <v>Gland Pharma Limited</v>
          </cell>
          <cell r="E37" t="str">
            <v>Gland Pharma Limited</v>
          </cell>
        </row>
        <row r="38">
          <cell r="C38" t="str">
            <v>INE018A01030</v>
          </cell>
          <cell r="D38" t="str">
            <v>Larsen &amp; Toubro Limited</v>
          </cell>
          <cell r="E38" t="str">
            <v>Larsen &amp; Toubro Limited</v>
          </cell>
        </row>
        <row r="39">
          <cell r="C39" t="str">
            <v>INE030A01027</v>
          </cell>
          <cell r="D39" t="str">
            <v>Hindustan Unilever Limited</v>
          </cell>
          <cell r="E39" t="str">
            <v>Hindustan Unilever Limited</v>
          </cell>
        </row>
        <row r="40">
          <cell r="C40" t="str">
            <v>INE040A01034</v>
          </cell>
          <cell r="D40" t="str">
            <v>HDFC Bank Limited</v>
          </cell>
          <cell r="E40" t="str">
            <v>HDFC Bank Limited</v>
          </cell>
        </row>
        <row r="41">
          <cell r="C41" t="str">
            <v>INE044A01036</v>
          </cell>
          <cell r="D41" t="str">
            <v>Sun Pharmaceutical Industries Limited</v>
          </cell>
          <cell r="E41" t="str">
            <v>Sun Pharmaceutical Industries Limited</v>
          </cell>
        </row>
        <row r="42">
          <cell r="C42" t="str">
            <v>INE058A01010</v>
          </cell>
          <cell r="D42" t="str">
            <v>Sanofi India Limited</v>
          </cell>
          <cell r="E42" t="str">
            <v>Sanofi India Limited</v>
          </cell>
        </row>
        <row r="43">
          <cell r="C43" t="str">
            <v>INE062A01020</v>
          </cell>
          <cell r="D43" t="str">
            <v>State Bank of India</v>
          </cell>
          <cell r="E43" t="str">
            <v>State Bank of India</v>
          </cell>
        </row>
        <row r="44">
          <cell r="C44" t="str">
            <v>INE070A01015</v>
          </cell>
          <cell r="D44" t="str">
            <v>Shree Cements Limited</v>
          </cell>
          <cell r="E44" t="str">
            <v>Shree Cements Limited</v>
          </cell>
        </row>
        <row r="45">
          <cell r="C45" t="str">
            <v>INE079A01024</v>
          </cell>
          <cell r="D45" t="str">
            <v>Ambuja Cements Limited</v>
          </cell>
          <cell r="E45" t="str">
            <v>Ambuja Cements Limited</v>
          </cell>
        </row>
        <row r="46">
          <cell r="C46" t="str">
            <v>INE081A01012</v>
          </cell>
          <cell r="D46" t="str">
            <v>Tata Steel Limited</v>
          </cell>
          <cell r="E46" t="str">
            <v>Tata Steel Limited</v>
          </cell>
        </row>
        <row r="47">
          <cell r="C47" t="str">
            <v>INE090A01021</v>
          </cell>
          <cell r="D47" t="str">
            <v>ICICI Bank Limited</v>
          </cell>
          <cell r="E47" t="str">
            <v>ICICI Bank Limited</v>
          </cell>
        </row>
        <row r="48">
          <cell r="C48" t="str">
            <v>INE094A01015</v>
          </cell>
          <cell r="D48" t="str">
            <v>Hindustan Petroleum Corporation Limited</v>
          </cell>
          <cell r="E48" t="str">
            <v>Hindustan Petroleum Corporation Limited</v>
          </cell>
        </row>
        <row r="49">
          <cell r="C49" t="str">
            <v>INE099Z01011</v>
          </cell>
          <cell r="D49" t="str">
            <v>Mishra Dhatu Nigam Limited</v>
          </cell>
          <cell r="E49" t="str">
            <v>Mishra Dhatu Nigam Limited</v>
          </cell>
        </row>
        <row r="50">
          <cell r="C50" t="str">
            <v>INE042A01014</v>
          </cell>
          <cell r="D50" t="str">
            <v>Escorts Limited</v>
          </cell>
          <cell r="E50" t="str">
            <v>Escorts Limited</v>
          </cell>
        </row>
        <row r="51">
          <cell r="C51" t="str">
            <v>INE095A01012</v>
          </cell>
          <cell r="D51" t="str">
            <v>IndusInd Bank Limited</v>
          </cell>
          <cell r="E51" t="str">
            <v>IndusInd Bank Limited</v>
          </cell>
        </row>
        <row r="52">
          <cell r="C52" t="str">
            <v>INE101A01026</v>
          </cell>
          <cell r="D52" t="str">
            <v>Mahindra &amp; Mahindra Limited</v>
          </cell>
          <cell r="E52" t="str">
            <v>Mahindra &amp; Mahindra Limited</v>
          </cell>
        </row>
        <row r="53">
          <cell r="C53" t="str">
            <v>INE111A01025</v>
          </cell>
          <cell r="D53" t="str">
            <v>Container Corporation of India Limited</v>
          </cell>
          <cell r="E53" t="str">
            <v>Container Corporation of India Limited</v>
          </cell>
        </row>
        <row r="54">
          <cell r="C54" t="str">
            <v>INE115A01026</v>
          </cell>
          <cell r="D54" t="str">
            <v>LIC Housing Finance Limited</v>
          </cell>
          <cell r="E54" t="str">
            <v>LIC Housing Finance Limited</v>
          </cell>
        </row>
        <row r="55">
          <cell r="C55" t="str">
            <v>INE119A01028</v>
          </cell>
          <cell r="D55" t="str">
            <v>Balrampur Chini Mills Limited</v>
          </cell>
          <cell r="E55" t="str">
            <v>Balrampur Chini Mills Limited</v>
          </cell>
        </row>
        <row r="56">
          <cell r="C56" t="str">
            <v>INE154A01025</v>
          </cell>
          <cell r="D56" t="str">
            <v>ITC Limited</v>
          </cell>
          <cell r="E56" t="str">
            <v>ITC Limited</v>
          </cell>
        </row>
        <row r="57">
          <cell r="C57" t="str">
            <v>INE155A01022</v>
          </cell>
          <cell r="D57" t="str">
            <v>Tata Motors Limited</v>
          </cell>
          <cell r="E57" t="str">
            <v>Tata Motors Limited</v>
          </cell>
        </row>
        <row r="58">
          <cell r="C58" t="str">
            <v>INE158A01026</v>
          </cell>
          <cell r="D58" t="str">
            <v>Hero MotoCorp Limited</v>
          </cell>
          <cell r="E58" t="str">
            <v>Hero MotoCorp Limited</v>
          </cell>
        </row>
        <row r="59">
          <cell r="C59" t="str">
            <v>INE179A01014</v>
          </cell>
          <cell r="D59" t="str">
            <v>Procter &amp; Gamble Hygiene and Health Care Limited</v>
          </cell>
          <cell r="E59" t="str">
            <v>Procter &amp; Gamble Hygiene and Health Care Limited</v>
          </cell>
        </row>
        <row r="60">
          <cell r="C60" t="str">
            <v>INE205A01025</v>
          </cell>
          <cell r="D60" t="str">
            <v>Vedanta Limited</v>
          </cell>
          <cell r="E60" t="str">
            <v>Vedanta Limited</v>
          </cell>
        </row>
        <row r="61">
          <cell r="C61" t="str">
            <v>INE213A01029</v>
          </cell>
          <cell r="D61" t="str">
            <v>Oil &amp; Natural Gas Corporation Limited</v>
          </cell>
          <cell r="E61" t="str">
            <v>Oil &amp; Natural Gas Corporation Limited</v>
          </cell>
        </row>
        <row r="62">
          <cell r="C62" t="str">
            <v>INE619B01017</v>
          </cell>
          <cell r="D62" t="str">
            <v>Newgen Software Technologies Limited</v>
          </cell>
          <cell r="E62" t="str">
            <v>Newgen Software Technologies Limited</v>
          </cell>
        </row>
        <row r="63">
          <cell r="C63" t="str">
            <v>INE237A01028</v>
          </cell>
          <cell r="D63" t="str">
            <v>Kotak Mahindra Bank Limited</v>
          </cell>
          <cell r="E63" t="str">
            <v>Kotak Mahindra Bank Limited</v>
          </cell>
        </row>
        <row r="64">
          <cell r="C64" t="str">
            <v>INE242A01010</v>
          </cell>
          <cell r="D64" t="str">
            <v>Indian Oil Corporation Limited</v>
          </cell>
          <cell r="E64" t="str">
            <v>Indian Oil Corporation Limited</v>
          </cell>
        </row>
        <row r="65">
          <cell r="C65" t="str">
            <v>INE247M01014</v>
          </cell>
          <cell r="D65" t="str">
            <v>Speciality Restaurants Limited</v>
          </cell>
          <cell r="E65" t="str">
            <v>Speciality Restaurants Limited</v>
          </cell>
        </row>
        <row r="66">
          <cell r="C66" t="str">
            <v>INE256A01028</v>
          </cell>
          <cell r="D66" t="str">
            <v>Zee Entertainment Enterprises Limited</v>
          </cell>
          <cell r="E66" t="str">
            <v>Zee Entertainment Enterprises Limited</v>
          </cell>
        </row>
        <row r="67">
          <cell r="C67" t="str">
            <v>INE263A01024</v>
          </cell>
          <cell r="D67" t="str">
            <v>Bharat Electronics Limited</v>
          </cell>
          <cell r="E67" t="str">
            <v>Bharat Electronics Limited</v>
          </cell>
        </row>
        <row r="68">
          <cell r="C68" t="str">
            <v>INE326A01037</v>
          </cell>
          <cell r="D68" t="str">
            <v>Lupin Limited</v>
          </cell>
          <cell r="E68" t="str">
            <v>Lupin Limited</v>
          </cell>
        </row>
        <row r="69">
          <cell r="C69" t="str">
            <v>INE331A01037</v>
          </cell>
          <cell r="D69" t="str">
            <v>The Ramco Cements Limited</v>
          </cell>
          <cell r="E69" t="str">
            <v>The Ramco Cements Limited</v>
          </cell>
        </row>
        <row r="70">
          <cell r="C70" t="str">
            <v>INE342J01019</v>
          </cell>
          <cell r="D70" t="str">
            <v>WABCO India Limited</v>
          </cell>
          <cell r="E70" t="str">
            <v>WABCO India Limited</v>
          </cell>
        </row>
        <row r="71">
          <cell r="C71" t="str">
            <v>INE361B01024</v>
          </cell>
          <cell r="D71" t="str">
            <v>Divi's Laboratories Limited</v>
          </cell>
          <cell r="E71" t="str">
            <v>Divi's Laboratories Limited</v>
          </cell>
        </row>
        <row r="72">
          <cell r="C72" t="str">
            <v>INE386C01029</v>
          </cell>
          <cell r="D72" t="str">
            <v>Astra Microwave Products Limited</v>
          </cell>
          <cell r="E72" t="str">
            <v>Astra Microwave Products Limited</v>
          </cell>
        </row>
        <row r="73">
          <cell r="C73" t="str">
            <v>INE387A01021</v>
          </cell>
          <cell r="D73" t="str">
            <v>Sundram Fasteners Limited</v>
          </cell>
          <cell r="E73" t="str">
            <v>Sundram Fasteners Limited</v>
          </cell>
        </row>
        <row r="74">
          <cell r="C74" t="str">
            <v>INE419M01019</v>
          </cell>
          <cell r="D74" t="str">
            <v>TD Power Systems Limited</v>
          </cell>
          <cell r="E74" t="str">
            <v>TD Power Systems Limited</v>
          </cell>
        </row>
        <row r="75">
          <cell r="C75" t="str">
            <v>INE442H01029</v>
          </cell>
          <cell r="D75" t="str">
            <v>Ashoka Buildcon Limited</v>
          </cell>
          <cell r="E75" t="str">
            <v>Ashoka Buildcon Limited</v>
          </cell>
        </row>
        <row r="76">
          <cell r="C76" t="str">
            <v>INE467B01029</v>
          </cell>
          <cell r="D76" t="str">
            <v>Tata Consultancy Services Limited</v>
          </cell>
          <cell r="E76" t="str">
            <v>Tata Consultancy Services Limited</v>
          </cell>
        </row>
        <row r="77">
          <cell r="C77" t="str">
            <v>INE481G01011</v>
          </cell>
          <cell r="D77" t="str">
            <v>UltraTech Cement Limited</v>
          </cell>
          <cell r="E77" t="str">
            <v>UltraTech Cement Limited</v>
          </cell>
        </row>
        <row r="78">
          <cell r="C78" t="str">
            <v>INE517F01014</v>
          </cell>
          <cell r="D78" t="str">
            <v>Gujarat Pipavav Port Limited</v>
          </cell>
          <cell r="E78" t="str">
            <v>Gujarat Pipavav Port Limited</v>
          </cell>
        </row>
        <row r="79">
          <cell r="C79" t="str">
            <v>INE585B01010</v>
          </cell>
          <cell r="D79" t="str">
            <v>Maruti Suzuki India Limited</v>
          </cell>
          <cell r="E79" t="str">
            <v>Maruti Suzuki India Limited</v>
          </cell>
        </row>
        <row r="80">
          <cell r="C80" t="str">
            <v>INE591G01017</v>
          </cell>
          <cell r="D80" t="str">
            <v>Coforge Limited</v>
          </cell>
          <cell r="E80" t="str">
            <v>Coforge Limited</v>
          </cell>
        </row>
        <row r="81">
          <cell r="C81" t="str">
            <v>INE621L01012</v>
          </cell>
          <cell r="D81" t="str">
            <v>Texmaco Rail &amp; Engineering Limited</v>
          </cell>
          <cell r="E81" t="str">
            <v>Texmaco Rail &amp; Engineering Limited</v>
          </cell>
        </row>
        <row r="82">
          <cell r="C82" t="str">
            <v>INE660A01013</v>
          </cell>
          <cell r="D82" t="str">
            <v>Sundaram Finance Limited</v>
          </cell>
          <cell r="E82" t="str">
            <v>Sundaram Finance Limited</v>
          </cell>
        </row>
        <row r="83">
          <cell r="C83" t="str">
            <v>INE774D01024</v>
          </cell>
          <cell r="D83" t="str">
            <v>Mahindra &amp; Mahindra Financial Services Limited</v>
          </cell>
          <cell r="E83" t="str">
            <v>Mahindra &amp; Mahindra Financial Services Limited</v>
          </cell>
        </row>
        <row r="84">
          <cell r="C84" t="str">
            <v>INE917I01010</v>
          </cell>
          <cell r="D84" t="str">
            <v>Bajaj Auto Limited</v>
          </cell>
          <cell r="E84" t="str">
            <v>Bajaj Auto Limited</v>
          </cell>
        </row>
        <row r="85">
          <cell r="C85" t="str">
            <v>INE942G01012</v>
          </cell>
          <cell r="D85" t="str">
            <v>Mcleod Russel India Limited</v>
          </cell>
          <cell r="E85" t="str">
            <v>Mcleod Russel India Limited</v>
          </cell>
        </row>
        <row r="86">
          <cell r="C86" t="str">
            <v>INE256A04022</v>
          </cell>
          <cell r="D86" t="str">
            <v>Zee Entertainment Enterprises Limited</v>
          </cell>
          <cell r="E86" t="str">
            <v>Zee Entertainment Enterprises Limited</v>
          </cell>
        </row>
        <row r="87">
          <cell r="C87" t="str">
            <v>IN9397D01014</v>
          </cell>
          <cell r="D87" t="str">
            <v>Bharti Airtel Limited</v>
          </cell>
          <cell r="E87" t="str">
            <v>Bharti Airtel Limited</v>
          </cell>
        </row>
        <row r="88">
          <cell r="C88" t="str">
            <v>INE388Y01029</v>
          </cell>
          <cell r="D88" t="str">
            <v>FSN E-Commerce Ventures Limited (“Nykaa”)</v>
          </cell>
          <cell r="E88" t="str">
            <v>FSN E-Commerce Ventures Limited (“Nykaa”)</v>
          </cell>
        </row>
        <row r="89">
          <cell r="C89" t="str">
            <v>INE752P01024</v>
          </cell>
          <cell r="D89" t="str">
            <v>Future Retail Limited</v>
          </cell>
          <cell r="E89" t="str">
            <v>Future Retail Limited</v>
          </cell>
        </row>
        <row r="90">
          <cell r="C90" t="str">
            <v>INE854D01024</v>
          </cell>
          <cell r="D90" t="str">
            <v>United Spirits Limited</v>
          </cell>
          <cell r="E90" t="str">
            <v>United Spirits Limited</v>
          </cell>
        </row>
        <row r="91">
          <cell r="C91" t="str">
            <v>INE012A01025</v>
          </cell>
          <cell r="D91" t="str">
            <v>ACC Limited</v>
          </cell>
          <cell r="E91" t="str">
            <v>ACC Limited</v>
          </cell>
        </row>
        <row r="92">
          <cell r="C92" t="str">
            <v>INE323A01026</v>
          </cell>
          <cell r="D92" t="str">
            <v>Bosch Limited</v>
          </cell>
          <cell r="E92" t="str">
            <v>Bosch Limited</v>
          </cell>
        </row>
        <row r="93">
          <cell r="C93" t="str">
            <v>INE811K01011</v>
          </cell>
          <cell r="D93" t="str">
            <v>Prestige Estates Projects Limited</v>
          </cell>
          <cell r="E93" t="str">
            <v>Prestige Estates Projects Limited</v>
          </cell>
        </row>
        <row r="94">
          <cell r="C94" t="str">
            <v>INE325C01035</v>
          </cell>
          <cell r="D94" t="str">
            <v>Dollar Industries Limited</v>
          </cell>
          <cell r="E94" t="str">
            <v>Dollar Industries Limited</v>
          </cell>
        </row>
        <row r="95">
          <cell r="C95" t="str">
            <v>INE176A01028</v>
          </cell>
          <cell r="D95" t="str">
            <v>Bata India Limited</v>
          </cell>
          <cell r="E95" t="str">
            <v>Bata India Limited</v>
          </cell>
        </row>
        <row r="96">
          <cell r="C96" t="str">
            <v>INE643K01018</v>
          </cell>
          <cell r="D96" t="str">
            <v>Arihant Superstructures Limited</v>
          </cell>
          <cell r="E96" t="str">
            <v>Arihant Superstructures Limited</v>
          </cell>
        </row>
        <row r="97">
          <cell r="C97" t="str">
            <v>INE586B01026</v>
          </cell>
          <cell r="D97" t="str">
            <v>Taj GVK Hotels &amp; Resorts Limited</v>
          </cell>
          <cell r="E97" t="str">
            <v>Taj GVK Hotels &amp; Resorts Limited</v>
          </cell>
        </row>
        <row r="98">
          <cell r="C98" t="str">
            <v>INE334A01023</v>
          </cell>
          <cell r="D98" t="str">
            <v>Sterling Tools Limited</v>
          </cell>
          <cell r="E98" t="str">
            <v>Sterling Tools Limited</v>
          </cell>
        </row>
        <row r="99">
          <cell r="C99" t="str">
            <v>INE486A01013</v>
          </cell>
          <cell r="D99" t="str">
            <v>CESC Limited</v>
          </cell>
          <cell r="E99" t="str">
            <v>CESC Limited</v>
          </cell>
        </row>
        <row r="100">
          <cell r="C100" t="str">
            <v>INE437A01024</v>
          </cell>
          <cell r="D100" t="str">
            <v>Apollo Hospitals Enterprise Limited</v>
          </cell>
          <cell r="E100" t="str">
            <v>Apollo Hospitals Enterprise Limited</v>
          </cell>
        </row>
        <row r="101">
          <cell r="C101" t="str">
            <v>INE646L01027</v>
          </cell>
          <cell r="D101" t="str">
            <v>InterGlobe Aviation Limited</v>
          </cell>
          <cell r="E101" t="str">
            <v>InterGlobe Aviation Limited</v>
          </cell>
        </row>
        <row r="102">
          <cell r="C102" t="str">
            <v>INE988K01017</v>
          </cell>
          <cell r="D102" t="str">
            <v>Equitas Holdings Limited</v>
          </cell>
          <cell r="E102" t="str">
            <v>Equitas Holdings Limited</v>
          </cell>
        </row>
        <row r="103">
          <cell r="C103" t="str">
            <v>INE665L01035</v>
          </cell>
          <cell r="D103" t="str">
            <v>Varroc Engineering Limited</v>
          </cell>
          <cell r="E103" t="str">
            <v>Varroc Engineering Limited</v>
          </cell>
        </row>
        <row r="104">
          <cell r="C104" t="str">
            <v>INE159A01016</v>
          </cell>
          <cell r="D104" t="str">
            <v>GlaxoSmithKline Pharmaceuticals Limited</v>
          </cell>
          <cell r="E104" t="str">
            <v>GlaxoSmithKline Pharmaceuticals Limited</v>
          </cell>
        </row>
        <row r="105">
          <cell r="C105" t="str">
            <v>INE049A01027</v>
          </cell>
          <cell r="D105" t="str">
            <v>Himatsingka Seide Limited</v>
          </cell>
          <cell r="E105" t="str">
            <v>Himatsingka Seide Limited</v>
          </cell>
        </row>
        <row r="106">
          <cell r="C106" t="str">
            <v>INE149A01033</v>
          </cell>
          <cell r="D106" t="str">
            <v>Cholamandalam Financial Holdings Limited</v>
          </cell>
          <cell r="E106" t="str">
            <v>Cholamandalam Financial Holdings Limited</v>
          </cell>
        </row>
        <row r="107">
          <cell r="C107" t="str">
            <v>INE171A01029</v>
          </cell>
          <cell r="D107" t="str">
            <v>The Federal Bank Limited</v>
          </cell>
          <cell r="E107" t="str">
            <v>The Federal Bank Limited</v>
          </cell>
        </row>
        <row r="108">
          <cell r="C108" t="str">
            <v>INE180A01020</v>
          </cell>
          <cell r="D108" t="str">
            <v>Max Financial Services Limited</v>
          </cell>
          <cell r="E108" t="str">
            <v>Max Financial Services Limited</v>
          </cell>
        </row>
        <row r="109">
          <cell r="C109" t="str">
            <v>INE195J01029</v>
          </cell>
          <cell r="D109" t="str">
            <v>PNC Infratech Limited</v>
          </cell>
          <cell r="E109" t="str">
            <v>PNC Infratech Limited</v>
          </cell>
        </row>
        <row r="110">
          <cell r="C110" t="str">
            <v>INE201K01015</v>
          </cell>
          <cell r="D110" t="str">
            <v>Expleo Solutions Limited</v>
          </cell>
          <cell r="E110" t="str">
            <v>Expleo Solutions Limited</v>
          </cell>
        </row>
        <row r="111">
          <cell r="C111" t="str">
            <v>INE211B01039</v>
          </cell>
          <cell r="D111" t="str">
            <v>Phoenix Mills Limited</v>
          </cell>
          <cell r="E111" t="str">
            <v>Phoenix Mills Limited</v>
          </cell>
        </row>
        <row r="112">
          <cell r="C112" t="str">
            <v>INE144Z01023</v>
          </cell>
          <cell r="D112" t="str">
            <v>Tarsons Products Limited</v>
          </cell>
          <cell r="E112" t="str">
            <v>Tarsons Products Limited</v>
          </cell>
        </row>
        <row r="113">
          <cell r="C113" t="str">
            <v>INE053F01010</v>
          </cell>
          <cell r="D113" t="str">
            <v>Indian Railway Finance Corporation Limited</v>
          </cell>
          <cell r="E113" t="str">
            <v>Indian Railway Finance Corporation Limited</v>
          </cell>
        </row>
        <row r="114">
          <cell r="C114" t="str">
            <v>INE224A01026</v>
          </cell>
          <cell r="D114" t="str">
            <v>Greaves Cotton Limited</v>
          </cell>
          <cell r="E114" t="str">
            <v>Greaves Cotton Limited</v>
          </cell>
        </row>
        <row r="115">
          <cell r="C115" t="str">
            <v>INE238A01034</v>
          </cell>
          <cell r="D115" t="str">
            <v>Axis Bank Limited</v>
          </cell>
          <cell r="E115" t="str">
            <v>Axis Bank Limited</v>
          </cell>
        </row>
        <row r="116">
          <cell r="C116" t="str">
            <v>INE320B01020</v>
          </cell>
          <cell r="D116" t="str">
            <v>Centum Electronics Limited</v>
          </cell>
          <cell r="E116" t="str">
            <v>Centum Electronics Limited</v>
          </cell>
        </row>
        <row r="117">
          <cell r="C117" t="str">
            <v>INE325A01013</v>
          </cell>
          <cell r="D117" t="str">
            <v>Timken India Limited</v>
          </cell>
          <cell r="E117" t="str">
            <v>Timken India Limited</v>
          </cell>
        </row>
        <row r="118">
          <cell r="C118" t="str">
            <v>INE355A01028</v>
          </cell>
          <cell r="D118" t="str">
            <v>Somany Ceramics Limited</v>
          </cell>
          <cell r="E118" t="str">
            <v>Somany Ceramics Limited</v>
          </cell>
        </row>
        <row r="119">
          <cell r="C119" t="str">
            <v>INE461C01038</v>
          </cell>
          <cell r="D119" t="str">
            <v>Greenply Industries Limited</v>
          </cell>
          <cell r="E119" t="str">
            <v>Greenply Industries Limited</v>
          </cell>
        </row>
        <row r="120">
          <cell r="C120" t="str">
            <v>INE462A01022</v>
          </cell>
          <cell r="D120" t="str">
            <v>Bayer Cropscience Limited</v>
          </cell>
          <cell r="E120" t="str">
            <v>Bayer Cropscience Limited</v>
          </cell>
        </row>
        <row r="121">
          <cell r="C121" t="str">
            <v>INE463A01038</v>
          </cell>
          <cell r="D121" t="str">
            <v>Berger Paints India Limited</v>
          </cell>
          <cell r="E121" t="str">
            <v>Berger Paints India Limited</v>
          </cell>
        </row>
        <row r="122">
          <cell r="C122" t="str">
            <v>INE510A01028</v>
          </cell>
          <cell r="D122" t="str">
            <v>Engineers India Limited</v>
          </cell>
          <cell r="E122" t="str">
            <v>Engineers India Limited</v>
          </cell>
        </row>
        <row r="123">
          <cell r="C123" t="str">
            <v>INE615H01020</v>
          </cell>
          <cell r="D123" t="str">
            <v>Titagarh Wagons Limited</v>
          </cell>
          <cell r="E123" t="str">
            <v>Titagarh Wagons Limited</v>
          </cell>
        </row>
        <row r="124">
          <cell r="C124" t="str">
            <v>INE668F01031</v>
          </cell>
          <cell r="D124" t="str">
            <v>Jyothy Labs Limited</v>
          </cell>
          <cell r="E124" t="str">
            <v>Jyothy Labs Limited</v>
          </cell>
        </row>
        <row r="125">
          <cell r="C125" t="str">
            <v>INE734N01019</v>
          </cell>
          <cell r="D125" t="str">
            <v>Snowman Logistics Limited</v>
          </cell>
          <cell r="E125" t="str">
            <v>Snowman Logistics Limited</v>
          </cell>
        </row>
        <row r="126">
          <cell r="C126" t="str">
            <v>INE745G01035</v>
          </cell>
          <cell r="D126" t="str">
            <v>Multi Commodity Exchange of India Limited</v>
          </cell>
          <cell r="E126" t="str">
            <v>Multi Commodity Exchange of India Limited</v>
          </cell>
        </row>
        <row r="127">
          <cell r="C127" t="str">
            <v>INE769A01020</v>
          </cell>
          <cell r="D127" t="str">
            <v>Aarti Industries Limited</v>
          </cell>
          <cell r="E127" t="str">
            <v>Aarti Industries Limited</v>
          </cell>
        </row>
        <row r="128">
          <cell r="C128" t="str">
            <v>INE398R01022</v>
          </cell>
          <cell r="D128" t="str">
            <v>Syngene International Limited</v>
          </cell>
          <cell r="E128" t="str">
            <v>Syngene International Limited</v>
          </cell>
        </row>
        <row r="129">
          <cell r="C129" t="str">
            <v>INE868B01028</v>
          </cell>
          <cell r="D129" t="str">
            <v>NCC Limited</v>
          </cell>
          <cell r="E129" t="str">
            <v>NCC Limited</v>
          </cell>
        </row>
        <row r="130">
          <cell r="C130" t="str">
            <v>INE455K01017</v>
          </cell>
          <cell r="D130" t="str">
            <v>Polycab India Limited</v>
          </cell>
          <cell r="E130" t="str">
            <v>Polycab India Limited</v>
          </cell>
        </row>
        <row r="131">
          <cell r="C131" t="str">
            <v>INE136S01016</v>
          </cell>
          <cell r="D131" t="str">
            <v>Neogen Chemicals Limited</v>
          </cell>
          <cell r="E131" t="str">
            <v>Neogen Chemicals Limited</v>
          </cell>
        </row>
        <row r="132">
          <cell r="C132" t="str">
            <v>INE0BJS01011</v>
          </cell>
          <cell r="D132" t="str">
            <v>Go Fashion (India) Limited</v>
          </cell>
          <cell r="E132" t="str">
            <v>Go Fashion (India) Limited</v>
          </cell>
        </row>
        <row r="133">
          <cell r="C133" t="str">
            <v>INE0BV301023</v>
          </cell>
          <cell r="D133" t="str">
            <v>C.E. Info Systems Limited</v>
          </cell>
          <cell r="E133" t="str">
            <v>C.E. Info Systems Limited</v>
          </cell>
        </row>
        <row r="134">
          <cell r="C134" t="str">
            <v>INE0FS801015</v>
          </cell>
          <cell r="D134" t="str">
            <v>Motherson Sumi Wiring India Limited</v>
          </cell>
          <cell r="E134" t="str">
            <v>Motherson Sumi Wiring India Limited</v>
          </cell>
        </row>
        <row r="135">
          <cell r="C135" t="str">
            <v>INE306R01017</v>
          </cell>
          <cell r="D135" t="str">
            <v>Intellect Design Arena Limited</v>
          </cell>
          <cell r="E135" t="str">
            <v>Intellect Design Arena Limited</v>
          </cell>
        </row>
        <row r="136">
          <cell r="C136" t="str">
            <v>INE113A01013</v>
          </cell>
          <cell r="D136" t="str">
            <v>Gujarat Narmada Valley Fertilizers and Chemicals Limited</v>
          </cell>
          <cell r="E136" t="str">
            <v>Gujarat Narmada Valley Fertilizers and Chemicals Limited</v>
          </cell>
        </row>
        <row r="137">
          <cell r="C137" t="str">
            <v>INE855B01025</v>
          </cell>
          <cell r="D137" t="str">
            <v>Rain Industries Limited</v>
          </cell>
          <cell r="E137" t="str">
            <v>Rain Industries Limited</v>
          </cell>
        </row>
        <row r="138">
          <cell r="C138" t="str">
            <v>INE531E01026</v>
          </cell>
          <cell r="D138" t="str">
            <v>Hindustan Copper Limited</v>
          </cell>
          <cell r="E138" t="str">
            <v>Hindustan Copper Limited</v>
          </cell>
        </row>
        <row r="139">
          <cell r="C139" t="str">
            <v>INE09N301011</v>
          </cell>
          <cell r="D139" t="str">
            <v>Gujarat Fluorochemicals Limited</v>
          </cell>
          <cell r="E139" t="str">
            <v>Gujarat Fluorochemicals Limited</v>
          </cell>
        </row>
        <row r="140">
          <cell r="C140" t="str">
            <v>INE987B01026</v>
          </cell>
          <cell r="D140" t="str">
            <v>Natco Pharma Limited</v>
          </cell>
          <cell r="E140" t="str">
            <v>Natco Pharma Limited</v>
          </cell>
        </row>
        <row r="141">
          <cell r="C141" t="str">
            <v>IN9155A01020</v>
          </cell>
          <cell r="D141" t="str">
            <v>Tata Motors Limited - DVR</v>
          </cell>
          <cell r="E141" t="str">
            <v>Tata Motors Limited - DVR</v>
          </cell>
        </row>
        <row r="142">
          <cell r="C142" t="str">
            <v>INE003A01024</v>
          </cell>
          <cell r="D142" t="str">
            <v>Siemens Limited</v>
          </cell>
          <cell r="E142" t="str">
            <v>Siemens Limited</v>
          </cell>
        </row>
        <row r="143">
          <cell r="C143" t="str">
            <v>INE021A01026</v>
          </cell>
          <cell r="D143" t="str">
            <v>Asian Paints Limited</v>
          </cell>
          <cell r="E143" t="str">
            <v>Asian Paints Limited</v>
          </cell>
        </row>
        <row r="144">
          <cell r="C144" t="str">
            <v>INE066A01021</v>
          </cell>
          <cell r="D144" t="str">
            <v>Eicher Motors Limited</v>
          </cell>
          <cell r="E144" t="str">
            <v>Eicher Motors Limited</v>
          </cell>
        </row>
        <row r="145">
          <cell r="C145" t="str">
            <v>INE199A01012</v>
          </cell>
          <cell r="D145" t="str">
            <v>Procter &amp; Gamble Health Limited</v>
          </cell>
          <cell r="E145" t="str">
            <v>Procter &amp; Gamble Health Limited</v>
          </cell>
        </row>
        <row r="146">
          <cell r="C146" t="str">
            <v>INE665J01013</v>
          </cell>
          <cell r="D146" t="str">
            <v>V-Mart Retail Limited</v>
          </cell>
          <cell r="E146" t="str">
            <v>V-Mart Retail Limited</v>
          </cell>
        </row>
        <row r="147">
          <cell r="C147" t="str">
            <v>INE405E01023</v>
          </cell>
          <cell r="D147" t="str">
            <v>Minda Industries Limited</v>
          </cell>
          <cell r="E147" t="str">
            <v>Minda Industries Limited</v>
          </cell>
        </row>
        <row r="148">
          <cell r="C148" t="str">
            <v>INE208A01029</v>
          </cell>
          <cell r="D148" t="str">
            <v>Ashok Leyland Limited</v>
          </cell>
          <cell r="E148" t="str">
            <v>Ashok Leyland Limited</v>
          </cell>
        </row>
        <row r="149">
          <cell r="C149" t="str">
            <v>INE267A01025</v>
          </cell>
          <cell r="D149" t="str">
            <v>Hindustan Zinc Limited</v>
          </cell>
          <cell r="E149" t="str">
            <v>Hindustan Zinc Limited</v>
          </cell>
        </row>
        <row r="150">
          <cell r="C150" t="str">
            <v>INE397D01024</v>
          </cell>
          <cell r="D150" t="str">
            <v>Bharti Airtel Limited</v>
          </cell>
          <cell r="E150" t="str">
            <v>Bharti Airtel Limited</v>
          </cell>
        </row>
        <row r="151">
          <cell r="C151" t="str">
            <v>INE528G01035</v>
          </cell>
          <cell r="D151" t="str">
            <v>Yes Bank Limited</v>
          </cell>
          <cell r="E151" t="str">
            <v>Yes Bank Limited</v>
          </cell>
        </row>
        <row r="152">
          <cell r="C152" t="str">
            <v>INE901L01018</v>
          </cell>
          <cell r="D152" t="str">
            <v>Alembic Pharmaceuticals Limited</v>
          </cell>
          <cell r="E152" t="str">
            <v>Alembic Pharmaceuticals Limited</v>
          </cell>
        </row>
        <row r="153">
          <cell r="C153" t="str">
            <v>INE07O001018</v>
          </cell>
          <cell r="D153" t="str">
            <v>Easy Trip Planners Limited</v>
          </cell>
          <cell r="E153" t="str">
            <v>Easy Trip Planners Limited</v>
          </cell>
        </row>
        <row r="154">
          <cell r="C154" t="str">
            <v>INE010V01017</v>
          </cell>
          <cell r="D154" t="str">
            <v>L&amp;T Technology Services Limited</v>
          </cell>
          <cell r="E154" t="str">
            <v>L&amp;T Technology Services Limited</v>
          </cell>
        </row>
        <row r="155">
          <cell r="C155" t="str">
            <v>INE298J01013</v>
          </cell>
          <cell r="D155" t="str">
            <v>Nippon Life India Asset Management Limited</v>
          </cell>
          <cell r="E155" t="str">
            <v>Nippon Life India Asset Management Limited</v>
          </cell>
        </row>
        <row r="156">
          <cell r="C156" t="str">
            <v>INE978A01027</v>
          </cell>
          <cell r="D156" t="str">
            <v>Heritage Foods Limited</v>
          </cell>
          <cell r="E156" t="str">
            <v>Heritage Foods Limited</v>
          </cell>
        </row>
        <row r="157">
          <cell r="C157" t="str">
            <v>INE628A01036</v>
          </cell>
          <cell r="D157" t="str">
            <v>UPL Limited</v>
          </cell>
          <cell r="E157" t="str">
            <v>UPL Limited</v>
          </cell>
        </row>
        <row r="158">
          <cell r="C158" t="str">
            <v>INE742F01042</v>
          </cell>
          <cell r="D158" t="str">
            <v>Adani Ports and Special Economic Zone Limited</v>
          </cell>
          <cell r="E158" t="str">
            <v>Adani Ports and Special Economic Zone Limited</v>
          </cell>
        </row>
        <row r="159">
          <cell r="C159" t="str">
            <v>INE885A01032</v>
          </cell>
          <cell r="D159" t="str">
            <v>Amara Raja Batteries Limited</v>
          </cell>
          <cell r="E159" t="str">
            <v>Amara Raja Batteries Limited</v>
          </cell>
        </row>
        <row r="160">
          <cell r="C160" t="str">
            <v>INE935Q01015</v>
          </cell>
          <cell r="D160" t="str">
            <v>Future Supply Chain Solutions Limited</v>
          </cell>
          <cell r="E160" t="str">
            <v>Future Supply Chain Solutions Limited</v>
          </cell>
        </row>
        <row r="161">
          <cell r="C161" t="str">
            <v>INE233B01017</v>
          </cell>
          <cell r="D161" t="str">
            <v>Blue Dart Express Limited</v>
          </cell>
          <cell r="E161" t="str">
            <v>Blue Dart Express Limited</v>
          </cell>
        </row>
        <row r="162">
          <cell r="C162" t="str">
            <v>INE048G01026</v>
          </cell>
          <cell r="D162" t="str">
            <v>Navin Fluorine International Limited</v>
          </cell>
          <cell r="E162" t="str">
            <v>Navin Fluorine International Limited</v>
          </cell>
        </row>
        <row r="163">
          <cell r="C163" t="str">
            <v>INE052I01032</v>
          </cell>
          <cell r="D163" t="str">
            <v>Camlin Fine Sciences Limited</v>
          </cell>
          <cell r="E163" t="str">
            <v>Camlin Fine Sciences Limited</v>
          </cell>
        </row>
        <row r="164">
          <cell r="C164" t="str">
            <v>INE092A01019</v>
          </cell>
          <cell r="D164" t="str">
            <v>Tata Chemicals Limited</v>
          </cell>
          <cell r="E164" t="str">
            <v>Tata Chemicals Limited</v>
          </cell>
        </row>
        <row r="165">
          <cell r="C165" t="str">
            <v>INE092T01019</v>
          </cell>
          <cell r="D165" t="str">
            <v>IDFC First Bank Limited</v>
          </cell>
          <cell r="E165" t="str">
            <v>IDFC First Bank Limited</v>
          </cell>
        </row>
        <row r="166">
          <cell r="C166" t="str">
            <v>INE103A01014</v>
          </cell>
          <cell r="D166" t="str">
            <v>Mangalore Refinery and Petrochemicals Limited</v>
          </cell>
          <cell r="E166" t="str">
            <v>Mangalore Refinery and Petrochemicals Limited</v>
          </cell>
        </row>
        <row r="167">
          <cell r="C167" t="str">
            <v>INE702C01027</v>
          </cell>
          <cell r="D167" t="str">
            <v>APL Apollo Tubes Limited</v>
          </cell>
          <cell r="E167" t="str">
            <v>APL Apollo Tubes Limited</v>
          </cell>
        </row>
        <row r="168">
          <cell r="C168" t="str">
            <v>INE684F01012</v>
          </cell>
          <cell r="D168" t="str">
            <v>Firstsource Solutions Limited</v>
          </cell>
          <cell r="E168" t="str">
            <v>Firstsource Solutions Limited</v>
          </cell>
        </row>
        <row r="169">
          <cell r="C169" t="str">
            <v>INE107A01015</v>
          </cell>
          <cell r="D169" t="str">
            <v>Tamil Nadu Newsprint &amp; Papers Limited</v>
          </cell>
          <cell r="E169" t="str">
            <v>Tamil Nadu Newsprint &amp; Papers Limited</v>
          </cell>
        </row>
        <row r="170">
          <cell r="C170" t="str">
            <v>INE126A01031</v>
          </cell>
          <cell r="D170" t="str">
            <v>EID Parry India Limited</v>
          </cell>
          <cell r="E170" t="str">
            <v>EID Parry India Limited</v>
          </cell>
        </row>
        <row r="171">
          <cell r="C171" t="str">
            <v>INE129A01019</v>
          </cell>
          <cell r="D171" t="str">
            <v>GAIL India Limited</v>
          </cell>
          <cell r="E171" t="str">
            <v>GAIL India Limited</v>
          </cell>
        </row>
        <row r="172">
          <cell r="C172" t="str">
            <v>INE211R01019</v>
          </cell>
          <cell r="D172" t="str">
            <v>Power Mech Projects Limited</v>
          </cell>
          <cell r="E172" t="str">
            <v>Power Mech Projects Limited</v>
          </cell>
        </row>
        <row r="173">
          <cell r="C173" t="str">
            <v>INE258B01022</v>
          </cell>
          <cell r="D173" t="str">
            <v>FDC Limited</v>
          </cell>
          <cell r="E173" t="str">
            <v>FDC Limited</v>
          </cell>
        </row>
        <row r="174">
          <cell r="C174" t="str">
            <v>INE269A01021</v>
          </cell>
          <cell r="D174" t="str">
            <v>Sonata Software Limited</v>
          </cell>
          <cell r="E174" t="str">
            <v>Sonata Software Limited</v>
          </cell>
        </row>
        <row r="175">
          <cell r="C175" t="str">
            <v>INE275B01026</v>
          </cell>
          <cell r="D175" t="str">
            <v>Huhtamaki India Limited</v>
          </cell>
          <cell r="E175" t="str">
            <v>Huhtamaki India Limited</v>
          </cell>
        </row>
        <row r="176">
          <cell r="C176" t="str">
            <v>INE289B01019</v>
          </cell>
          <cell r="D176" t="str">
            <v>GIC Housing Finance Limited</v>
          </cell>
          <cell r="E176" t="str">
            <v>GIC Housing Finance Limited</v>
          </cell>
        </row>
        <row r="177">
          <cell r="C177" t="str">
            <v>INE305A01015</v>
          </cell>
          <cell r="D177" t="str">
            <v>Tourism Finance Corporation of India Limited</v>
          </cell>
          <cell r="E177" t="str">
            <v>Tourism Finance Corporation of India Limited</v>
          </cell>
        </row>
        <row r="178">
          <cell r="C178" t="str">
            <v>INE321D01016</v>
          </cell>
          <cell r="D178" t="str">
            <v>Oriental Carbon &amp; Chemicals Limited</v>
          </cell>
          <cell r="E178" t="str">
            <v>Oriental Carbon &amp; Chemicals Limited</v>
          </cell>
        </row>
        <row r="179">
          <cell r="C179" t="str">
            <v>INE323C01030</v>
          </cell>
          <cell r="D179" t="str">
            <v>Indian Hume Pipe Company Limited</v>
          </cell>
          <cell r="E179" t="str">
            <v>Indian Hume Pipe Company Limited</v>
          </cell>
        </row>
        <row r="180">
          <cell r="C180" t="str">
            <v>INE351A01035</v>
          </cell>
          <cell r="D180" t="str">
            <v>Unichem Laboratories Limited</v>
          </cell>
          <cell r="E180" t="str">
            <v>Unichem Laboratories Limited</v>
          </cell>
        </row>
        <row r="181">
          <cell r="C181" t="str">
            <v>INE366I01010</v>
          </cell>
          <cell r="D181" t="str">
            <v>VRL Logistics Limited</v>
          </cell>
          <cell r="E181" t="str">
            <v>VRL Logistics Limited</v>
          </cell>
        </row>
        <row r="182">
          <cell r="C182" t="str">
            <v>INE421C01016</v>
          </cell>
          <cell r="D182" t="str">
            <v>TVS Srichakra Limited</v>
          </cell>
          <cell r="E182" t="str">
            <v>TVS Srichakra Limited</v>
          </cell>
        </row>
        <row r="183">
          <cell r="C183" t="str">
            <v>INE495A01022</v>
          </cell>
          <cell r="D183" t="str">
            <v>Dalmia Bharat Sugar and Industries Limited</v>
          </cell>
          <cell r="E183" t="str">
            <v>Dalmia Bharat Sugar and Industries Limited</v>
          </cell>
        </row>
        <row r="184">
          <cell r="C184" t="str">
            <v>INE499A01024</v>
          </cell>
          <cell r="D184" t="str">
            <v>DCM Shriram Limited</v>
          </cell>
          <cell r="E184" t="str">
            <v>DCM Shriram Limited</v>
          </cell>
        </row>
        <row r="185">
          <cell r="C185" t="str">
            <v>INE522F01014</v>
          </cell>
          <cell r="D185" t="str">
            <v>Coal India Limited</v>
          </cell>
          <cell r="E185" t="str">
            <v>Coal India Limited</v>
          </cell>
        </row>
        <row r="186">
          <cell r="C186" t="str">
            <v>INE611A01016</v>
          </cell>
          <cell r="D186" t="str">
            <v>RSWM Limited</v>
          </cell>
          <cell r="E186" t="str">
            <v>RSWM Limited</v>
          </cell>
        </row>
        <row r="187">
          <cell r="C187" t="str">
            <v>INE686A01026</v>
          </cell>
          <cell r="D187" t="str">
            <v>ITD Cementation India Limited</v>
          </cell>
          <cell r="E187" t="str">
            <v>ITD Cementation India Limited</v>
          </cell>
        </row>
        <row r="188">
          <cell r="C188" t="str">
            <v>INE752E01010</v>
          </cell>
          <cell r="D188" t="str">
            <v>Power Grid Corporation of India Limited</v>
          </cell>
          <cell r="E188" t="str">
            <v>Power Grid Corporation of India Limited</v>
          </cell>
        </row>
        <row r="189">
          <cell r="C189" t="str">
            <v>INE752H01013</v>
          </cell>
          <cell r="D189" t="str">
            <v>CARE Ratings Limited</v>
          </cell>
          <cell r="E189" t="str">
            <v>CARE Ratings Limited</v>
          </cell>
        </row>
        <row r="190">
          <cell r="C190" t="str">
            <v>INE757B01015</v>
          </cell>
          <cell r="D190" t="str">
            <v>Shreyas Shipping &amp; Logistics Limited</v>
          </cell>
          <cell r="E190" t="str">
            <v>Shreyas Shipping &amp; Logistics Limited</v>
          </cell>
        </row>
        <row r="191">
          <cell r="C191" t="str">
            <v>INE758C01029</v>
          </cell>
          <cell r="D191" t="str">
            <v>Ahluwalia Contracts India Limited</v>
          </cell>
          <cell r="E191" t="str">
            <v>Ahluwalia Contracts India Limited</v>
          </cell>
        </row>
        <row r="192">
          <cell r="C192" t="str">
            <v>INE786A01032</v>
          </cell>
          <cell r="D192" t="str">
            <v>JK Lakshmi Cement Limited</v>
          </cell>
          <cell r="E192" t="str">
            <v>JK Lakshmi Cement Limited</v>
          </cell>
        </row>
        <row r="193">
          <cell r="C193" t="str">
            <v>INE825A01020</v>
          </cell>
          <cell r="D193" t="str">
            <v>Vardhman Textiles Limited</v>
          </cell>
          <cell r="E193" t="str">
            <v>Vardhman Textiles Limited</v>
          </cell>
        </row>
        <row r="194">
          <cell r="C194" t="str">
            <v>INE876N01018</v>
          </cell>
          <cell r="D194" t="str">
            <v>Orient Cement Limited</v>
          </cell>
          <cell r="E194" t="str">
            <v>Orient Cement Limited</v>
          </cell>
        </row>
        <row r="195">
          <cell r="C195" t="str">
            <v>INE982J01020</v>
          </cell>
          <cell r="D195" t="str">
            <v>One 97 Communications Limited</v>
          </cell>
          <cell r="E195" t="str">
            <v>One 97 Communications Limited</v>
          </cell>
        </row>
        <row r="196">
          <cell r="C196" t="str">
            <v>INE943D01017</v>
          </cell>
          <cell r="D196" t="str">
            <v>MPS Limited</v>
          </cell>
          <cell r="E196" t="str">
            <v>MPS Limited</v>
          </cell>
        </row>
        <row r="197">
          <cell r="C197" t="str">
            <v>INE976A01021</v>
          </cell>
          <cell r="D197" t="str">
            <v>West Coast Paper Mills Limited</v>
          </cell>
          <cell r="E197" t="str">
            <v>West Coast Paper Mills Limited</v>
          </cell>
        </row>
        <row r="198">
          <cell r="C198" t="str">
            <v>INE018I01017</v>
          </cell>
          <cell r="D198" t="str">
            <v>MindTree Limited</v>
          </cell>
          <cell r="E198" t="str">
            <v>MindTree Limited</v>
          </cell>
        </row>
        <row r="199">
          <cell r="C199" t="str">
            <v>INE220B01022</v>
          </cell>
          <cell r="D199" t="str">
            <v>Kalpataru Power Transmission Limited</v>
          </cell>
          <cell r="E199" t="str">
            <v>Kalpataru Power Transmission Limited</v>
          </cell>
        </row>
        <row r="200">
          <cell r="C200" t="str">
            <v>INE256C01024</v>
          </cell>
          <cell r="D200" t="str">
            <v>Triveni Engineering &amp; Industries Limited</v>
          </cell>
          <cell r="E200" t="str">
            <v>Triveni Engineering &amp; Industries Limited</v>
          </cell>
        </row>
        <row r="201">
          <cell r="C201" t="str">
            <v>INE277A01016</v>
          </cell>
          <cell r="D201" t="str">
            <v>Swaraj Engines Limited</v>
          </cell>
          <cell r="E201" t="str">
            <v>Swaraj Engines Limited</v>
          </cell>
        </row>
        <row r="202">
          <cell r="C202" t="str">
            <v>INE278M01019</v>
          </cell>
          <cell r="D202" t="str">
            <v>Navkar Corporation Limited</v>
          </cell>
          <cell r="E202" t="str">
            <v>Navkar Corporation Limited</v>
          </cell>
        </row>
        <row r="203">
          <cell r="C203" t="str">
            <v>INE127D01025</v>
          </cell>
          <cell r="D203" t="str">
            <v>HDFC Asset Management Company Limited</v>
          </cell>
          <cell r="E203" t="str">
            <v>HDFC Asset Management Company Limited</v>
          </cell>
        </row>
        <row r="204">
          <cell r="C204" t="str">
            <v>INE495B01038</v>
          </cell>
          <cell r="D204" t="str">
            <v>Suven Life Sciences Limited</v>
          </cell>
          <cell r="E204" t="str">
            <v>Suven Life Sciences Limited</v>
          </cell>
        </row>
        <row r="205">
          <cell r="C205" t="str">
            <v>INE320J01015</v>
          </cell>
          <cell r="D205" t="str">
            <v>RITES Limited</v>
          </cell>
          <cell r="E205" t="str">
            <v>RITES Limited</v>
          </cell>
        </row>
        <row r="206">
          <cell r="C206" t="str">
            <v>INE663B01015</v>
          </cell>
          <cell r="D206" t="str">
            <v>Control Print Limited</v>
          </cell>
          <cell r="E206" t="str">
            <v>Control Print Limited</v>
          </cell>
        </row>
        <row r="207">
          <cell r="C207" t="str">
            <v>INE347A01017</v>
          </cell>
          <cell r="D207" t="str">
            <v>Mangalam Cement Limited</v>
          </cell>
          <cell r="E207" t="str">
            <v>Mangalam Cement Limited</v>
          </cell>
        </row>
        <row r="208">
          <cell r="C208" t="str">
            <v>INE356A01018</v>
          </cell>
          <cell r="D208" t="str">
            <v>MphasiS Limited</v>
          </cell>
          <cell r="E208" t="str">
            <v>MphasiS Limited</v>
          </cell>
        </row>
        <row r="209">
          <cell r="C209" t="str">
            <v>INE389H01022</v>
          </cell>
          <cell r="D209" t="str">
            <v>KEC International Limited</v>
          </cell>
          <cell r="E209" t="str">
            <v>KEC International Limited</v>
          </cell>
        </row>
        <row r="210">
          <cell r="C210" t="str">
            <v>INE452O01016</v>
          </cell>
          <cell r="D210" t="str">
            <v>Future Lifestyle Fashions Limited</v>
          </cell>
          <cell r="E210" t="str">
            <v>Future Lifestyle Fashions Limited</v>
          </cell>
        </row>
        <row r="211">
          <cell r="C211" t="str">
            <v>INE465A01025</v>
          </cell>
          <cell r="D211" t="str">
            <v>Bharat Forge Limited</v>
          </cell>
          <cell r="E211" t="str">
            <v>Bharat Forge Limited</v>
          </cell>
        </row>
        <row r="212">
          <cell r="C212" t="str">
            <v>INE513A01022</v>
          </cell>
          <cell r="D212" t="str">
            <v>Schaeffler India Limited</v>
          </cell>
          <cell r="E212" t="str">
            <v>Schaeffler India Limited</v>
          </cell>
        </row>
        <row r="213">
          <cell r="C213" t="str">
            <v>INE548C01032</v>
          </cell>
          <cell r="D213" t="str">
            <v>Emami Limited</v>
          </cell>
          <cell r="E213" t="str">
            <v>Emami Limited</v>
          </cell>
        </row>
        <row r="214">
          <cell r="C214" t="str">
            <v>INE823G01014</v>
          </cell>
          <cell r="D214" t="str">
            <v>JK Cement Limited</v>
          </cell>
          <cell r="E214" t="str">
            <v>JK Cement Limited</v>
          </cell>
        </row>
        <row r="215">
          <cell r="C215" t="str">
            <v>INE358A01014</v>
          </cell>
          <cell r="D215" t="str">
            <v>Abbott India Limited</v>
          </cell>
          <cell r="E215" t="str">
            <v>Abbott India Limited</v>
          </cell>
        </row>
        <row r="216">
          <cell r="C216" t="str">
            <v>INE947J01015</v>
          </cell>
          <cell r="D216" t="str">
            <v>Den Networks Limited</v>
          </cell>
          <cell r="E216" t="str">
            <v>Den Networks Limited</v>
          </cell>
        </row>
        <row r="217">
          <cell r="C217" t="str">
            <v>INE887G01027</v>
          </cell>
          <cell r="D217" t="str">
            <v>Gokaldas Exports Limited</v>
          </cell>
          <cell r="E217" t="str">
            <v>Gokaldas Exports Limited</v>
          </cell>
        </row>
        <row r="218">
          <cell r="C218" t="str">
            <v>INE860A01027</v>
          </cell>
          <cell r="D218" t="str">
            <v>HCL Technologies Limited</v>
          </cell>
          <cell r="E218" t="str">
            <v>HCL Technologies Limited</v>
          </cell>
        </row>
        <row r="219">
          <cell r="C219" t="str">
            <v>INE763G01038</v>
          </cell>
          <cell r="D219" t="str">
            <v>ICICI Securities Limited</v>
          </cell>
          <cell r="E219" t="str">
            <v>ICICI Securities Limited</v>
          </cell>
        </row>
        <row r="220">
          <cell r="C220" t="str">
            <v>INE406M01024</v>
          </cell>
          <cell r="D220" t="str">
            <v>Eris Lifesciences Limited</v>
          </cell>
          <cell r="E220" t="str">
            <v>Eris Lifesciences Limited</v>
          </cell>
        </row>
        <row r="221">
          <cell r="C221" t="str">
            <v>INE278H01035</v>
          </cell>
          <cell r="D221" t="str">
            <v>Sandhar Technologies Limited</v>
          </cell>
          <cell r="E221" t="str">
            <v>Sandhar Technologies Limited</v>
          </cell>
        </row>
        <row r="222">
          <cell r="C222" t="str">
            <v>INE541A01023</v>
          </cell>
          <cell r="D222" t="str">
            <v>GMM Pfaudler Limited</v>
          </cell>
          <cell r="E222" t="str">
            <v>GMM Pfaudler Limited</v>
          </cell>
        </row>
        <row r="223">
          <cell r="C223" t="str">
            <v>INE285K01026</v>
          </cell>
          <cell r="D223" t="str">
            <v>Techno Electric &amp; Engineering Company Limited</v>
          </cell>
          <cell r="E223" t="str">
            <v>Techno Electric &amp; Engineering Company Limited</v>
          </cell>
        </row>
        <row r="224">
          <cell r="C224" t="str">
            <v>INE274J01014</v>
          </cell>
          <cell r="D224" t="str">
            <v>Oil India Limited</v>
          </cell>
          <cell r="E224" t="str">
            <v>Oil India Limited</v>
          </cell>
        </row>
        <row r="225">
          <cell r="C225" t="str">
            <v>IN0020150010</v>
          </cell>
          <cell r="D225" t="str">
            <v>07.68% GOI 15-DEC-2023</v>
          </cell>
          <cell r="E225" t="str">
            <v>07.68% GOI 15-12-2023</v>
          </cell>
        </row>
        <row r="226">
          <cell r="C226" t="str">
            <v>IN0020060037</v>
          </cell>
          <cell r="D226" t="str">
            <v>08.20% GOI 15-FEB-2022</v>
          </cell>
          <cell r="E226" t="str">
            <v>08.20% GOI 15-02-2022</v>
          </cell>
        </row>
        <row r="227">
          <cell r="C227" t="str">
            <v>IN0020160050</v>
          </cell>
          <cell r="D227" t="str">
            <v>06.84% GOI 19-DEC-2022</v>
          </cell>
          <cell r="E227" t="str">
            <v>06.84% GOI 19-12-2022</v>
          </cell>
        </row>
        <row r="228">
          <cell r="C228" t="str">
            <v>IN0020190396</v>
          </cell>
          <cell r="D228" t="str">
            <v>06.18% GOI 04-NOV-2024</v>
          </cell>
          <cell r="E228" t="str">
            <v>06.18% GOI 04-11-2024</v>
          </cell>
        </row>
        <row r="229">
          <cell r="C229" t="str">
            <v>INE121A01024</v>
          </cell>
          <cell r="D229" t="str">
            <v>Cholamandalam Investment and Finance Company Limited</v>
          </cell>
          <cell r="E229" t="str">
            <v>Cholamandalam Investment and Finance Company Limited</v>
          </cell>
        </row>
        <row r="230">
          <cell r="C230" t="str">
            <v>INE172A01027</v>
          </cell>
          <cell r="D230" t="str">
            <v>Castrol India Limited</v>
          </cell>
          <cell r="E230" t="str">
            <v>Castrol India Limited</v>
          </cell>
        </row>
        <row r="231">
          <cell r="C231" t="str">
            <v>INE177A01018</v>
          </cell>
          <cell r="D231" t="str">
            <v>Ingersoll Rand India Limited</v>
          </cell>
          <cell r="E231" t="str">
            <v>Ingersoll Rand India Limited</v>
          </cell>
        </row>
        <row r="232">
          <cell r="C232" t="str">
            <v>INE216A01030</v>
          </cell>
          <cell r="D232" t="str">
            <v>Britannia Industries Limited</v>
          </cell>
          <cell r="E232" t="str">
            <v>Britannia Industries Limited</v>
          </cell>
        </row>
        <row r="233">
          <cell r="C233" t="str">
            <v>INE260B01028</v>
          </cell>
          <cell r="D233" t="str">
            <v>Godfrey Phillips India Limited</v>
          </cell>
          <cell r="E233" t="str">
            <v>Godfrey Phillips India Limited</v>
          </cell>
        </row>
        <row r="234">
          <cell r="C234" t="str">
            <v>INE522D01027</v>
          </cell>
          <cell r="D234" t="str">
            <v>Manappuram Finance Limited</v>
          </cell>
          <cell r="E234" t="str">
            <v>Manappuram Finance Limited</v>
          </cell>
        </row>
        <row r="235">
          <cell r="C235" t="str">
            <v>INE878B01027</v>
          </cell>
          <cell r="D235" t="str">
            <v>KEI Industries Limited</v>
          </cell>
          <cell r="E235" t="str">
            <v>KEI Industries Limited</v>
          </cell>
        </row>
        <row r="236">
          <cell r="C236" t="str">
            <v>INE982F01036</v>
          </cell>
          <cell r="D236" t="str">
            <v>Hathway Cable &amp; Datacom Limited</v>
          </cell>
          <cell r="E236" t="str">
            <v>Hathway Cable &amp; Datacom Limited</v>
          </cell>
        </row>
        <row r="237">
          <cell r="C237" t="str">
            <v>INE540L01014</v>
          </cell>
          <cell r="D237" t="str">
            <v>Alkem Laboratories Limited</v>
          </cell>
          <cell r="E237" t="str">
            <v>Alkem Laboratories Limited</v>
          </cell>
        </row>
        <row r="238">
          <cell r="C238" t="str">
            <v>INE053A01029</v>
          </cell>
          <cell r="D238" t="str">
            <v>Indian Hotels Company Limited</v>
          </cell>
          <cell r="E238" t="str">
            <v>Indian Hotels Company Limited</v>
          </cell>
        </row>
        <row r="239">
          <cell r="C239" t="str">
            <v>INE053A20011</v>
          </cell>
          <cell r="D239" t="str">
            <v>Indian Hotels Company Limited - Rights</v>
          </cell>
          <cell r="E239" t="str">
            <v>Indian Hotels Company Limited - Rights</v>
          </cell>
        </row>
        <row r="240">
          <cell r="C240" t="str">
            <v>INE671A01010</v>
          </cell>
          <cell r="D240" t="str">
            <v>Honeywell Automation India Limited</v>
          </cell>
          <cell r="E240" t="str">
            <v>Honeywell Automation India Limited</v>
          </cell>
        </row>
        <row r="241">
          <cell r="C241" t="str">
            <v>INE470A01017</v>
          </cell>
          <cell r="D241" t="str">
            <v>3M India Limited</v>
          </cell>
          <cell r="E241" t="str">
            <v>3M India Limited</v>
          </cell>
        </row>
        <row r="242">
          <cell r="C242" t="str">
            <v>IN0020200096</v>
          </cell>
          <cell r="D242" t="str">
            <v>06.19% GOI 16-SEP-2034</v>
          </cell>
          <cell r="E242" t="str">
            <v>06.19% GOI 16-09-2034</v>
          </cell>
        </row>
        <row r="243">
          <cell r="C243" t="str">
            <v>INE038A01020</v>
          </cell>
          <cell r="D243" t="str">
            <v>Hindalco Industries Limited</v>
          </cell>
          <cell r="E243" t="str">
            <v>Hindalco Industries Limited</v>
          </cell>
        </row>
        <row r="244">
          <cell r="C244" t="str">
            <v>INE043D01016</v>
          </cell>
          <cell r="D244" t="str">
            <v>IDFC Limited</v>
          </cell>
          <cell r="E244" t="str">
            <v>IDFC Limited</v>
          </cell>
        </row>
        <row r="245">
          <cell r="C245" t="str">
            <v>INE101D01020</v>
          </cell>
          <cell r="D245" t="str">
            <v>Granules India Limited</v>
          </cell>
          <cell r="E245" t="str">
            <v>Granules India Limited</v>
          </cell>
        </row>
        <row r="246">
          <cell r="C246" t="str">
            <v>INE341R01014</v>
          </cell>
          <cell r="D246" t="str">
            <v>Dhunseri Tea &amp; Industries Limited</v>
          </cell>
          <cell r="E246" t="str">
            <v>Dhunseri Tea &amp; Industries Limited</v>
          </cell>
        </row>
        <row r="247">
          <cell r="C247" t="str">
            <v>INE383A01012</v>
          </cell>
          <cell r="D247" t="str">
            <v>The India Cements Limited</v>
          </cell>
          <cell r="E247" t="str">
            <v>The India Cements Limited</v>
          </cell>
        </row>
        <row r="248">
          <cell r="C248" t="str">
            <v>INE802G01018</v>
          </cell>
          <cell r="D248" t="str">
            <v>Jet Airways India Limited</v>
          </cell>
          <cell r="E248" t="str">
            <v>Jet Airways India Limited</v>
          </cell>
        </row>
        <row r="249">
          <cell r="C249" t="str">
            <v>INE814H01011</v>
          </cell>
          <cell r="D249" t="str">
            <v>Adani Power Limited</v>
          </cell>
          <cell r="E249" t="str">
            <v>Adani Power Limited</v>
          </cell>
        </row>
        <row r="250">
          <cell r="C250" t="str">
            <v>INE821I01014</v>
          </cell>
          <cell r="D250" t="str">
            <v>IRB Infrastructure Developers Limited</v>
          </cell>
          <cell r="E250" t="str">
            <v>IRB Infrastructure Developers Limited</v>
          </cell>
        </row>
        <row r="251">
          <cell r="C251" t="str">
            <v>INE117A01022</v>
          </cell>
          <cell r="D251" t="str">
            <v>ABB India Limited</v>
          </cell>
          <cell r="E251" t="str">
            <v>ABB India Limited</v>
          </cell>
        </row>
        <row r="252">
          <cell r="C252" t="str">
            <v>INE152M01016</v>
          </cell>
          <cell r="D252" t="str">
            <v>Triveni Turbine Limited</v>
          </cell>
          <cell r="E252" t="str">
            <v>Triveni Turbine Limited</v>
          </cell>
        </row>
        <row r="253">
          <cell r="C253" t="str">
            <v>INE226A01021</v>
          </cell>
          <cell r="D253" t="str">
            <v>Voltas Limited</v>
          </cell>
          <cell r="E253" t="str">
            <v>Voltas Limited</v>
          </cell>
        </row>
        <row r="254">
          <cell r="C254" t="str">
            <v>INE299U01018</v>
          </cell>
          <cell r="D254" t="str">
            <v>Crompton Greaves Consumer Electricals Limited</v>
          </cell>
          <cell r="E254" t="str">
            <v>Crompton Greaves Consumer Electricals Limited</v>
          </cell>
        </row>
        <row r="255">
          <cell r="C255" t="str">
            <v>INE791I01019</v>
          </cell>
          <cell r="D255" t="str">
            <v>Brigade Enterprises Limited</v>
          </cell>
          <cell r="E255" t="str">
            <v>Brigade Enterprises Limited</v>
          </cell>
        </row>
        <row r="256">
          <cell r="C256" t="str">
            <v>INE878A01011</v>
          </cell>
          <cell r="D256" t="str">
            <v>GE Power India Limited</v>
          </cell>
          <cell r="E256" t="str">
            <v>GE Power India Limited</v>
          </cell>
        </row>
        <row r="257">
          <cell r="C257" t="str">
            <v>INE907A01026</v>
          </cell>
          <cell r="D257" t="str">
            <v>Kalyani Steels Limited</v>
          </cell>
          <cell r="E257" t="str">
            <v>Kalyani Steels Limited</v>
          </cell>
        </row>
        <row r="258">
          <cell r="C258" t="str">
            <v>INE183A01024</v>
          </cell>
          <cell r="D258" t="str">
            <v>Finolex Industries Limited</v>
          </cell>
          <cell r="E258" t="str">
            <v>Finolex Industries Limited</v>
          </cell>
        </row>
        <row r="259">
          <cell r="C259" t="str">
            <v>INE195A01028</v>
          </cell>
          <cell r="D259" t="str">
            <v>Supreme Industries Limited</v>
          </cell>
          <cell r="E259" t="str">
            <v>Supreme Industries Limited</v>
          </cell>
        </row>
        <row r="260">
          <cell r="C260" t="str">
            <v>INE234A01025</v>
          </cell>
          <cell r="D260" t="str">
            <v>Novartis India Limited</v>
          </cell>
          <cell r="E260" t="str">
            <v>Novartis India Limited</v>
          </cell>
        </row>
        <row r="261">
          <cell r="C261" t="str">
            <v>INE410B01037</v>
          </cell>
          <cell r="D261" t="str">
            <v>Vinati Organics Limited</v>
          </cell>
          <cell r="E261" t="str">
            <v>Vinati Organics Limited</v>
          </cell>
        </row>
        <row r="262">
          <cell r="C262" t="str">
            <v>INE476A01014</v>
          </cell>
          <cell r="D262" t="str">
            <v>Canara Bank</v>
          </cell>
          <cell r="E262" t="str">
            <v>Canara Bank</v>
          </cell>
        </row>
        <row r="263">
          <cell r="C263" t="str">
            <v>INE594H01019</v>
          </cell>
          <cell r="D263" t="str">
            <v>Thyrocare Technologies Limited</v>
          </cell>
          <cell r="E263" t="str">
            <v>Thyrocare Technologies Limited</v>
          </cell>
        </row>
        <row r="264">
          <cell r="C264" t="str">
            <v>INE703B01027</v>
          </cell>
          <cell r="D264" t="str">
            <v>Ratnamani Metals &amp; Tubes Limited</v>
          </cell>
          <cell r="E264" t="str">
            <v>Ratnamani Metals &amp; Tubes Limited</v>
          </cell>
        </row>
        <row r="265">
          <cell r="C265" t="str">
            <v>INE738I01010</v>
          </cell>
          <cell r="D265" t="str">
            <v>eClerx Services Limited</v>
          </cell>
          <cell r="E265" t="str">
            <v>eClerx Services Limited</v>
          </cell>
        </row>
        <row r="266">
          <cell r="C266" t="str">
            <v>INE782A01015</v>
          </cell>
          <cell r="D266" t="str">
            <v>Johnson Controls - Hitachi Air Conditioning India Limited</v>
          </cell>
          <cell r="E266" t="str">
            <v>Johnson Controls - Hitachi Air Conditioning India Limited</v>
          </cell>
        </row>
        <row r="267">
          <cell r="C267" t="str">
            <v>INE840M01016</v>
          </cell>
          <cell r="D267" t="str">
            <v>Zuari Agro Chemicals Limited</v>
          </cell>
          <cell r="E267" t="str">
            <v>Zuari Agro Chemicals Limited</v>
          </cell>
        </row>
        <row r="268">
          <cell r="C268" t="str">
            <v>INE985S01024</v>
          </cell>
          <cell r="D268" t="str">
            <v>Teamlease Services Limited</v>
          </cell>
          <cell r="E268" t="str">
            <v>Teamlease Services Limited</v>
          </cell>
        </row>
        <row r="269">
          <cell r="C269" t="str">
            <v>INE015B01018</v>
          </cell>
          <cell r="D269" t="str">
            <v>WIM Plast Limited</v>
          </cell>
          <cell r="E269" t="str">
            <v>WIM Plast Limited</v>
          </cell>
        </row>
        <row r="270">
          <cell r="C270" t="str">
            <v>INE133A01011</v>
          </cell>
          <cell r="D270" t="str">
            <v>Akzo Nobel India Limited</v>
          </cell>
          <cell r="E270" t="str">
            <v>Akzo Nobel India Limited</v>
          </cell>
        </row>
        <row r="271">
          <cell r="C271" t="str">
            <v>INE182A01018</v>
          </cell>
          <cell r="D271" t="str">
            <v>Pfizer Limited</v>
          </cell>
          <cell r="E271" t="str">
            <v>Pfizer Limited</v>
          </cell>
        </row>
        <row r="272">
          <cell r="C272" t="str">
            <v>INE221J01015</v>
          </cell>
          <cell r="D272" t="str">
            <v>Sharda Cropchem Limited</v>
          </cell>
          <cell r="E272" t="str">
            <v>Sharda Cropchem Limited</v>
          </cell>
        </row>
        <row r="273">
          <cell r="C273" t="str">
            <v>INE262H01013</v>
          </cell>
          <cell r="D273" t="str">
            <v>Persistent Systems Limited</v>
          </cell>
          <cell r="E273" t="str">
            <v>Persistent Systems Limited</v>
          </cell>
        </row>
        <row r="274">
          <cell r="C274" t="str">
            <v>INE318A01026</v>
          </cell>
          <cell r="D274" t="str">
            <v>Pidilite Industries Limited</v>
          </cell>
          <cell r="E274" t="str">
            <v>Pidilite Industries Limited</v>
          </cell>
        </row>
        <row r="275">
          <cell r="C275" t="str">
            <v>INE340A01012</v>
          </cell>
          <cell r="D275" t="str">
            <v>Birla Corporation Limited</v>
          </cell>
          <cell r="E275" t="str">
            <v>Birla Corporation Limited</v>
          </cell>
        </row>
        <row r="276">
          <cell r="C276" t="str">
            <v>INE386A01015</v>
          </cell>
          <cell r="D276" t="str">
            <v>Vesuvius India Limited</v>
          </cell>
          <cell r="E276" t="str">
            <v>Vesuvius India Limited</v>
          </cell>
        </row>
        <row r="277">
          <cell r="C277" t="str">
            <v>INE614A01028</v>
          </cell>
          <cell r="D277" t="str">
            <v>Ramco Industries Limited</v>
          </cell>
          <cell r="E277" t="str">
            <v>Ramco Industries Limited</v>
          </cell>
        </row>
        <row r="278">
          <cell r="C278" t="str">
            <v>INE721A01013</v>
          </cell>
          <cell r="D278" t="str">
            <v>Shriram Transport Finance Company Limited</v>
          </cell>
          <cell r="E278" t="str">
            <v>Shriram Transport Finance Company Limited</v>
          </cell>
        </row>
        <row r="279">
          <cell r="C279" t="str">
            <v>INE775A01035</v>
          </cell>
          <cell r="D279" t="str">
            <v>Motherson Sumi Systems Limited</v>
          </cell>
          <cell r="E279" t="str">
            <v>Motherson Sumi Systems Limited</v>
          </cell>
        </row>
        <row r="280">
          <cell r="C280" t="str">
            <v>INE035D01012</v>
          </cell>
          <cell r="D280" t="str">
            <v>Savita Oil Technologies Limited</v>
          </cell>
          <cell r="E280" t="str">
            <v>Savita Oil Technologies Limited</v>
          </cell>
        </row>
        <row r="281">
          <cell r="C281" t="str">
            <v>INE257A01026</v>
          </cell>
          <cell r="D281" t="str">
            <v>Bharat Heavy Electricals Limited</v>
          </cell>
          <cell r="E281" t="str">
            <v>Bharat Heavy Electricals Limited</v>
          </cell>
        </row>
        <row r="282">
          <cell r="C282" t="str">
            <v>INE049B01025</v>
          </cell>
          <cell r="D282" t="str">
            <v>Wockhardt Limited</v>
          </cell>
          <cell r="E282" t="str">
            <v>Wockhardt Limited</v>
          </cell>
        </row>
        <row r="283">
          <cell r="C283" t="str">
            <v>INE175A01038</v>
          </cell>
          <cell r="D283" t="str">
            <v>Jain Irrigation Systems Limited</v>
          </cell>
          <cell r="E283" t="str">
            <v>Jain Irrigation Systems Limited</v>
          </cell>
        </row>
        <row r="284">
          <cell r="C284" t="str">
            <v>INE192A01025</v>
          </cell>
          <cell r="D284" t="str">
            <v>Tata Consumer Products Limited</v>
          </cell>
          <cell r="E284" t="str">
            <v>Tata Consumer Products Limited</v>
          </cell>
        </row>
        <row r="285">
          <cell r="C285" t="str">
            <v>INE226H01026</v>
          </cell>
          <cell r="D285" t="str">
            <v>Sadbhav Engineering Limited</v>
          </cell>
          <cell r="E285" t="str">
            <v>Sadbhav Engineering Limited</v>
          </cell>
        </row>
        <row r="286">
          <cell r="C286" t="str">
            <v>INE235A01022</v>
          </cell>
          <cell r="D286" t="str">
            <v>Finolex Cables Limited</v>
          </cell>
          <cell r="E286" t="str">
            <v>Finolex Cables Limited</v>
          </cell>
        </row>
        <row r="287">
          <cell r="C287" t="str">
            <v>INE245A01021</v>
          </cell>
          <cell r="D287" t="str">
            <v>Tata Power Company Limited</v>
          </cell>
          <cell r="E287" t="str">
            <v>Tata Power Company Limited</v>
          </cell>
        </row>
        <row r="288">
          <cell r="C288" t="str">
            <v>INE258A01016</v>
          </cell>
          <cell r="D288" t="str">
            <v>BEML Limited</v>
          </cell>
          <cell r="E288" t="str">
            <v>BEML Limited</v>
          </cell>
        </row>
        <row r="289">
          <cell r="C289" t="str">
            <v>INE472A01039</v>
          </cell>
          <cell r="D289" t="str">
            <v>Blue Star Limited</v>
          </cell>
          <cell r="E289" t="str">
            <v>Blue Star Limited</v>
          </cell>
        </row>
        <row r="290">
          <cell r="C290" t="str">
            <v>INE614B01018</v>
          </cell>
          <cell r="D290" t="str">
            <v>The Karnataka Bank Limited</v>
          </cell>
          <cell r="E290" t="str">
            <v>The Karnataka Bank Limited</v>
          </cell>
        </row>
        <row r="291">
          <cell r="C291" t="str">
            <v>INE669C01036</v>
          </cell>
          <cell r="D291" t="str">
            <v>Tech Mahindra Limited</v>
          </cell>
          <cell r="E291" t="str">
            <v>Tech Mahindra Limited</v>
          </cell>
        </row>
        <row r="292">
          <cell r="C292" t="str">
            <v>INE670A01012</v>
          </cell>
          <cell r="D292" t="str">
            <v>Tata Elxsi Limited</v>
          </cell>
          <cell r="E292" t="str">
            <v>Tata Elxsi Limited</v>
          </cell>
        </row>
        <row r="293">
          <cell r="C293" t="str">
            <v>INE881D01027</v>
          </cell>
          <cell r="D293" t="str">
            <v>Oracle Financial Services Software Limited</v>
          </cell>
          <cell r="E293" t="str">
            <v>Oracle Financial Services Software Limited</v>
          </cell>
        </row>
        <row r="294">
          <cell r="C294" t="str">
            <v>INE128M08011</v>
          </cell>
          <cell r="D294" t="str">
            <v xml:space="preserve">L&amp;T Metro Rail (Hyderabad) Limited (Put Option On L&amp;T Limited ) </v>
          </cell>
          <cell r="E294" t="str">
            <v>9.81% L&amp;T Metro Rail (Hyderabad) Limited 18-06-2025 (Put Option On L&amp;T Limited ) **</v>
          </cell>
        </row>
        <row r="295">
          <cell r="C295" t="str">
            <v>INE265F01028</v>
          </cell>
          <cell r="D295" t="str">
            <v>Entertainment Network India Limited</v>
          </cell>
          <cell r="E295" t="str">
            <v>Entertainment Network India Limited</v>
          </cell>
        </row>
        <row r="296">
          <cell r="C296" t="str">
            <v>INE571A01038</v>
          </cell>
          <cell r="D296" t="str">
            <v>IPCA Laboratories Limited</v>
          </cell>
          <cell r="E296" t="str">
            <v>IPCA Laboratories Limited</v>
          </cell>
        </row>
        <row r="297">
          <cell r="C297" t="str">
            <v>INE578A01017</v>
          </cell>
          <cell r="D297" t="str">
            <v>HeidelbergCement India Limited</v>
          </cell>
          <cell r="E297" t="str">
            <v>HeidelbergCement India Limited</v>
          </cell>
        </row>
        <row r="298">
          <cell r="C298" t="str">
            <v>INE612J01015</v>
          </cell>
          <cell r="D298" t="str">
            <v>Repco Home Finance Limited</v>
          </cell>
          <cell r="E298" t="str">
            <v>Repco Home Finance Limited</v>
          </cell>
        </row>
        <row r="299">
          <cell r="C299" t="str">
            <v>INE406A01037</v>
          </cell>
          <cell r="D299" t="str">
            <v>Aurobindo Pharma Limited</v>
          </cell>
          <cell r="E299" t="str">
            <v>Aurobindo Pharma Limited</v>
          </cell>
        </row>
        <row r="300">
          <cell r="C300" t="str">
            <v>INE423A01024</v>
          </cell>
          <cell r="D300" t="str">
            <v>Adani Enterprises Limited</v>
          </cell>
          <cell r="E300" t="str">
            <v>Adani Enterprises Limited</v>
          </cell>
        </row>
        <row r="301">
          <cell r="C301" t="str">
            <v>INE498L01015</v>
          </cell>
          <cell r="D301" t="str">
            <v>L&amp;T Finance Holdings Limited</v>
          </cell>
          <cell r="E301" t="str">
            <v>L&amp;T Finance Holdings Limited</v>
          </cell>
        </row>
        <row r="302">
          <cell r="C302" t="str">
            <v>INE614G01033</v>
          </cell>
          <cell r="D302" t="str">
            <v>Reliance Power Limited</v>
          </cell>
          <cell r="E302" t="str">
            <v>Reliance Power Limited</v>
          </cell>
        </row>
        <row r="303">
          <cell r="C303" t="str">
            <v>INE683A01023</v>
          </cell>
          <cell r="D303" t="str">
            <v>The South Indian Bank Limited</v>
          </cell>
          <cell r="E303" t="str">
            <v>The South Indian Bank Limited</v>
          </cell>
        </row>
        <row r="304">
          <cell r="C304" t="str">
            <v>INE776C01039</v>
          </cell>
          <cell r="D304" t="str">
            <v>GMR Infrastructure Limited</v>
          </cell>
          <cell r="E304" t="str">
            <v>GMR Infrastructure Limited</v>
          </cell>
        </row>
        <row r="305">
          <cell r="C305" t="str">
            <v>INE883A01011</v>
          </cell>
          <cell r="D305" t="str">
            <v>MRF Limited</v>
          </cell>
          <cell r="E305" t="str">
            <v>MRF Limited</v>
          </cell>
        </row>
        <row r="306">
          <cell r="C306" t="str">
            <v>INE886H01027</v>
          </cell>
          <cell r="D306" t="str">
            <v>TV18 Broadcast Limited</v>
          </cell>
          <cell r="E306" t="str">
            <v>TV18 Broadcast Limited</v>
          </cell>
        </row>
        <row r="307">
          <cell r="C307" t="str">
            <v>INE197A01024</v>
          </cell>
          <cell r="D307" t="str">
            <v>Jyoti Structures Limited</v>
          </cell>
          <cell r="E307" t="str">
            <v>Jyoti Structures Limited</v>
          </cell>
        </row>
        <row r="308">
          <cell r="C308" t="str">
            <v>INE208C01025</v>
          </cell>
          <cell r="D308" t="str">
            <v>Aegis Logistics Limited</v>
          </cell>
          <cell r="E308" t="str">
            <v>Aegis Logistics Limited</v>
          </cell>
        </row>
        <row r="309">
          <cell r="C309" t="str">
            <v>INE212H01026</v>
          </cell>
          <cell r="D309" t="str">
            <v>AIA Engineering Limited</v>
          </cell>
          <cell r="E309" t="str">
            <v>AIA Engineering Limited</v>
          </cell>
        </row>
        <row r="310">
          <cell r="C310" t="str">
            <v>INE221B01012</v>
          </cell>
          <cell r="D310" t="str">
            <v>Dynamatic Technologies Limited</v>
          </cell>
          <cell r="E310" t="str">
            <v>Dynamatic Technologies Limited</v>
          </cell>
        </row>
        <row r="311">
          <cell r="C311" t="str">
            <v>INE334L01012</v>
          </cell>
          <cell r="D311" t="str">
            <v>Ujjivan Financial Services Limited</v>
          </cell>
          <cell r="E311" t="str">
            <v>Ujjivan Financial Services Limited</v>
          </cell>
        </row>
        <row r="312">
          <cell r="C312" t="str">
            <v>INE640A01023</v>
          </cell>
          <cell r="D312" t="str">
            <v>SKF India Limited</v>
          </cell>
          <cell r="E312" t="str">
            <v>SKF India Limited</v>
          </cell>
        </row>
        <row r="313">
          <cell r="C313" t="str">
            <v>INE716A01013</v>
          </cell>
          <cell r="D313" t="str">
            <v>Whirlpool of India Limited</v>
          </cell>
          <cell r="E313" t="str">
            <v>Whirlpool of India Limited</v>
          </cell>
        </row>
        <row r="314">
          <cell r="C314" t="str">
            <v>INE852F01015</v>
          </cell>
          <cell r="D314" t="str">
            <v>Gateway Distriparks Limited</v>
          </cell>
          <cell r="E314" t="str">
            <v>Gateway Distriparks Limited</v>
          </cell>
        </row>
        <row r="315">
          <cell r="C315" t="str">
            <v>INE863B01011</v>
          </cell>
          <cell r="D315" t="str">
            <v>Premier Explosives Limited</v>
          </cell>
          <cell r="E315" t="str">
            <v>Premier Explosives Limited</v>
          </cell>
        </row>
        <row r="316">
          <cell r="C316" t="str">
            <v>INE018E08060</v>
          </cell>
          <cell r="D316" t="str">
            <v xml:space="preserve">SBI Cards and Payment Services Limited </v>
          </cell>
          <cell r="E316" t="str">
            <v>9.65% SBI Cards and Payment Services Limited 25-04-2022 **</v>
          </cell>
        </row>
        <row r="317">
          <cell r="C317" t="str">
            <v>INE128M08037</v>
          </cell>
          <cell r="D317" t="str">
            <v xml:space="preserve">L&amp;T Metro Rail (Hyderabad) Limited (Put Option On L&amp;T Limited ) </v>
          </cell>
          <cell r="E317" t="str">
            <v>9.85% L&amp;T Metro Rail (Hyderabad) Limited 28-01-2026 (Put Option On L&amp;T Limited ) **</v>
          </cell>
        </row>
        <row r="318">
          <cell r="C318" t="str">
            <v>INE310L07AA9</v>
          </cell>
          <cell r="D318" t="str">
            <v xml:space="preserve">IOT Utkal Energy Services Limited (Long term take or pay agreement with IOCL) </v>
          </cell>
          <cell r="E318" t="str">
            <v>10.63% IOT Utkal Energy Services Limited 20-06-2028 (Long term take or pay agreement with IOCL) **</v>
          </cell>
        </row>
        <row r="319">
          <cell r="C319" t="str">
            <v>INE555J07211</v>
          </cell>
          <cell r="D319" t="str">
            <v xml:space="preserve">Patel Knr Heavy Infrastructures Limited (Nhai Annuity Receivables) </v>
          </cell>
          <cell r="E319" t="str">
            <v>10.65% Patel Knr Heavy Infrastructures Limited 30-09-2023 (Nhai Annuity Receivables) **</v>
          </cell>
        </row>
        <row r="320">
          <cell r="C320" t="str">
            <v>INE555J07229</v>
          </cell>
          <cell r="D320" t="str">
            <v xml:space="preserve">Patel Knr Heavy Infrastructures Limited (Nhai Annuity Receivables) </v>
          </cell>
          <cell r="E320" t="str">
            <v>10.65% Patel Knr Heavy Infrastructures Limited 31-03-2024 (Nhai Annuity Receivables) **</v>
          </cell>
        </row>
        <row r="321">
          <cell r="C321" t="str">
            <v>INE555J07237</v>
          </cell>
          <cell r="D321" t="str">
            <v xml:space="preserve">Patel Knr Heavy Infrastructures Limited (Nhai Annuity Receivables) </v>
          </cell>
          <cell r="E321" t="str">
            <v>10.65% Patel Knr Heavy Infrastructures Limited 30-09-2024 (Nhai Annuity Receivables) **</v>
          </cell>
        </row>
        <row r="322">
          <cell r="C322" t="str">
            <v>INE555J07245</v>
          </cell>
          <cell r="D322" t="str">
            <v xml:space="preserve">Patel Knr Heavy Infrastructures Limited (Nhai Annuity Receivables) </v>
          </cell>
          <cell r="E322" t="str">
            <v>10.65% Patel Knr Heavy Infrastructures Limited 31-03-2025 (Nhai Annuity Receivables) **</v>
          </cell>
        </row>
        <row r="323">
          <cell r="C323" t="str">
            <v>INE555J07252</v>
          </cell>
          <cell r="D323" t="str">
            <v xml:space="preserve">Patel Knr Heavy Infrastructures Limited (Nhai Annuity Receivables) </v>
          </cell>
          <cell r="E323" t="str">
            <v>10.65% Patel Knr Heavy Infrastructures Limited 31-03-2026 (Nhai Annuity Receivables) **</v>
          </cell>
        </row>
        <row r="324">
          <cell r="C324" t="str">
            <v>INE555J07260</v>
          </cell>
          <cell r="D324" t="str">
            <v xml:space="preserve">Patel Knr Heavy Infrastructures Limited (Nhai Annuity Receivables) </v>
          </cell>
          <cell r="E324" t="str">
            <v>10.65% Patel Knr Heavy Infrastructures Limited 30-09-2026 (Nhai Annuity Receivables) **</v>
          </cell>
        </row>
        <row r="325">
          <cell r="C325" t="str">
            <v>INE941D07133</v>
          </cell>
          <cell r="D325" t="str">
            <v xml:space="preserve">Sikka Ports &amp; Terminals Limited (erstwhile Reliance Ports &amp; Terminals Ltd) </v>
          </cell>
          <cell r="E325" t="str">
            <v>8.45% Sikka Ports &amp; Terminals Limited 12-06-2023 (erstwhile Reliance Ports &amp; Terminals Ltd) **</v>
          </cell>
        </row>
        <row r="326">
          <cell r="C326" t="str">
            <v>INE059A01026</v>
          </cell>
          <cell r="D326" t="str">
            <v>Cipla Limited</v>
          </cell>
          <cell r="E326" t="str">
            <v>Cipla Limited</v>
          </cell>
        </row>
        <row r="327">
          <cell r="C327" t="str">
            <v>INE511C01022</v>
          </cell>
          <cell r="D327" t="str">
            <v>Poonawalla Fincorp Limited</v>
          </cell>
          <cell r="E327" t="str">
            <v>Poonawalla Fincorp Limited</v>
          </cell>
        </row>
        <row r="328">
          <cell r="C328" t="str">
            <v>INE160A01022</v>
          </cell>
          <cell r="D328" t="str">
            <v>Punjab National Bank</v>
          </cell>
          <cell r="E328" t="str">
            <v>Punjab National Bank</v>
          </cell>
        </row>
        <row r="329">
          <cell r="C329" t="str">
            <v>INE752E07LC0</v>
          </cell>
          <cell r="D329" t="str">
            <v xml:space="preserve">Power Grid Corporation of India Limited </v>
          </cell>
          <cell r="E329" t="str">
            <v>8.70% Power Grid Corporation of India Limited 15-07-2028 **</v>
          </cell>
        </row>
        <row r="330">
          <cell r="C330" t="str">
            <v>INE095N01031</v>
          </cell>
          <cell r="D330" t="str">
            <v>NBCC (India) Limited</v>
          </cell>
          <cell r="E330" t="str">
            <v>NBCC (India) Limited</v>
          </cell>
        </row>
        <row r="331">
          <cell r="C331" t="str">
            <v>INE503A01015</v>
          </cell>
          <cell r="D331" t="str">
            <v>DCB Bank Limited</v>
          </cell>
          <cell r="E331" t="str">
            <v>DCB Bank Limited</v>
          </cell>
        </row>
        <row r="332">
          <cell r="C332" t="str">
            <v>INE562A01011</v>
          </cell>
          <cell r="D332" t="str">
            <v>Indian Bank</v>
          </cell>
          <cell r="E332" t="str">
            <v>Indian Bank</v>
          </cell>
        </row>
        <row r="333">
          <cell r="C333" t="str">
            <v>INE414G01012</v>
          </cell>
          <cell r="D333" t="str">
            <v>Muthoot Finance Limited</v>
          </cell>
          <cell r="E333" t="str">
            <v>Muthoot Finance Limited</v>
          </cell>
        </row>
        <row r="334">
          <cell r="C334" t="str">
            <v>INE120A01034</v>
          </cell>
          <cell r="D334" t="str">
            <v>Carborundum Universal Limited</v>
          </cell>
          <cell r="E334" t="str">
            <v>Carborundum Universal Limited</v>
          </cell>
        </row>
        <row r="335">
          <cell r="C335" t="str">
            <v>INE055A01016</v>
          </cell>
          <cell r="D335" t="str">
            <v>Century Textiles &amp; Industries Limited</v>
          </cell>
          <cell r="E335" t="str">
            <v>Century Textiles &amp; Industries Limited</v>
          </cell>
        </row>
        <row r="336">
          <cell r="C336" t="str">
            <v>INE191H01014</v>
          </cell>
          <cell r="D336" t="str">
            <v>PVR Limited</v>
          </cell>
          <cell r="E336" t="str">
            <v>PVR Limited</v>
          </cell>
        </row>
        <row r="337">
          <cell r="C337" t="str">
            <v>INE871C01038</v>
          </cell>
          <cell r="D337" t="str">
            <v>Avanti Feeds Limited</v>
          </cell>
          <cell r="E337" t="str">
            <v>Avanti Feeds Limited</v>
          </cell>
        </row>
        <row r="338">
          <cell r="C338" t="str">
            <v>INE139A01034</v>
          </cell>
          <cell r="D338" t="str">
            <v>National Aluminium Company Limited</v>
          </cell>
          <cell r="E338" t="str">
            <v>National Aluminium Company Limited</v>
          </cell>
        </row>
        <row r="339">
          <cell r="C339" t="str">
            <v>INE214T01019</v>
          </cell>
          <cell r="D339" t="str">
            <v>Larsen &amp; Toubro Infotech Limited</v>
          </cell>
          <cell r="E339" t="str">
            <v>Larsen &amp; Toubro Infotech Limited</v>
          </cell>
        </row>
        <row r="340">
          <cell r="C340" t="str">
            <v>INE918I01018</v>
          </cell>
          <cell r="D340" t="str">
            <v>Bajaj Finserv Limited</v>
          </cell>
          <cell r="E340" t="str">
            <v>Bajaj Finserv Limited</v>
          </cell>
        </row>
        <row r="341">
          <cell r="C341" t="str">
            <v>INE176B01034</v>
          </cell>
          <cell r="D341" t="str">
            <v>Havells India Limited</v>
          </cell>
          <cell r="E341" t="str">
            <v>Havells India Limited</v>
          </cell>
        </row>
        <row r="342">
          <cell r="C342" t="str">
            <v>INE858B01029</v>
          </cell>
          <cell r="D342" t="str">
            <v>Isgec Heavy Engineering Limited</v>
          </cell>
          <cell r="E342" t="str">
            <v>Isgec Heavy Engineering Limited</v>
          </cell>
        </row>
        <row r="343">
          <cell r="C343" t="str">
            <v>INE951I01027</v>
          </cell>
          <cell r="D343" t="str">
            <v>V-Guard Industries Limited</v>
          </cell>
          <cell r="E343" t="str">
            <v>V-Guard Industries Limited</v>
          </cell>
        </row>
        <row r="344">
          <cell r="C344" t="str">
            <v>INE837H01020</v>
          </cell>
          <cell r="D344" t="str">
            <v>Advanced Enzyme Technologies Limited</v>
          </cell>
          <cell r="E344" t="str">
            <v>Advanced Enzyme Technologies Limited</v>
          </cell>
        </row>
        <row r="345">
          <cell r="C345" t="str">
            <v>INE530B01024</v>
          </cell>
          <cell r="D345" t="str">
            <v>IIFL Finance Limited</v>
          </cell>
          <cell r="E345" t="str">
            <v>IIFL Finance Limited</v>
          </cell>
        </row>
        <row r="346">
          <cell r="C346" t="str">
            <v>INE209B01025</v>
          </cell>
          <cell r="D346" t="str">
            <v>Rico Auto Industries Limited</v>
          </cell>
          <cell r="E346" t="str">
            <v>Rico Auto Industries Limited</v>
          </cell>
        </row>
        <row r="347">
          <cell r="C347" t="str">
            <v>INE010B01027</v>
          </cell>
          <cell r="D347" t="str">
            <v>Zydus Lifescences Limited</v>
          </cell>
          <cell r="E347" t="str">
            <v>Zydus Lifescences Limited</v>
          </cell>
        </row>
        <row r="348">
          <cell r="C348" t="str">
            <v>INE482A01020</v>
          </cell>
          <cell r="D348" t="str">
            <v>CEAT Limited</v>
          </cell>
          <cell r="E348" t="str">
            <v>CEAT Limited</v>
          </cell>
        </row>
        <row r="349">
          <cell r="C349" t="str">
            <v>INE013A01015</v>
          </cell>
          <cell r="D349" t="str">
            <v>Reliance Capital Limited</v>
          </cell>
          <cell r="E349" t="str">
            <v>Reliance Capital Limited</v>
          </cell>
        </row>
        <row r="350">
          <cell r="C350" t="str">
            <v>INE036A01016</v>
          </cell>
          <cell r="D350" t="str">
            <v>Reliance Infrastructure Limited</v>
          </cell>
          <cell r="E350" t="str">
            <v>Reliance Infrastructure Limited</v>
          </cell>
        </row>
        <row r="351">
          <cell r="C351" t="str">
            <v>INE743M01012</v>
          </cell>
          <cell r="D351" t="str">
            <v>RHI Magnesita India Limited</v>
          </cell>
          <cell r="E351" t="str">
            <v>RHI Magnesita India Limited</v>
          </cell>
        </row>
        <row r="352">
          <cell r="C352" t="str">
            <v>INE877F01012</v>
          </cell>
          <cell r="D352" t="str">
            <v>PTC India Limited</v>
          </cell>
          <cell r="E352" t="str">
            <v>PTC India Limited</v>
          </cell>
        </row>
        <row r="353">
          <cell r="C353" t="str">
            <v>INE692A01016</v>
          </cell>
          <cell r="D353" t="str">
            <v>Union Bank of India</v>
          </cell>
          <cell r="E353" t="str">
            <v>Union Bank of India</v>
          </cell>
        </row>
        <row r="354">
          <cell r="C354" t="str">
            <v>INE813A01018</v>
          </cell>
          <cell r="D354" t="str">
            <v>Mahindra Lifespace Developers Limited</v>
          </cell>
          <cell r="E354" t="str">
            <v>Mahindra Lifespace Developers Limited</v>
          </cell>
        </row>
        <row r="355">
          <cell r="C355" t="str">
            <v>INE572A01028</v>
          </cell>
          <cell r="D355" t="str">
            <v>J.B. Chemicals &amp; Pharmaceuticals Limited</v>
          </cell>
          <cell r="E355" t="str">
            <v>J.B. Chemicals &amp; Pharmaceuticals Limited</v>
          </cell>
        </row>
        <row r="356">
          <cell r="C356" t="str">
            <v>INE00R701025</v>
          </cell>
          <cell r="D356" t="str">
            <v>Dalmia Bharat Limited</v>
          </cell>
          <cell r="E356" t="str">
            <v>Dalmia Bharat Limited</v>
          </cell>
        </row>
        <row r="357">
          <cell r="C357" t="str">
            <v>INE094J01016</v>
          </cell>
          <cell r="D357" t="str">
            <v>UTI Asset Management Company Limited</v>
          </cell>
          <cell r="E357" t="str">
            <v>UTI Asset Management Company Limited</v>
          </cell>
        </row>
        <row r="358">
          <cell r="C358" t="str">
            <v>INE220G01021</v>
          </cell>
          <cell r="D358" t="str">
            <v>Jindal Stainless Limited</v>
          </cell>
          <cell r="E358" t="str">
            <v>Jindal Stainless Limited</v>
          </cell>
        </row>
        <row r="359">
          <cell r="C359" t="str">
            <v>INE679A01013</v>
          </cell>
          <cell r="D359" t="str">
            <v>CSB Bank Limited</v>
          </cell>
          <cell r="E359" t="str">
            <v>CSB Bank Limited</v>
          </cell>
        </row>
        <row r="360">
          <cell r="C360" t="str">
            <v>INE421D01022</v>
          </cell>
          <cell r="D360" t="str">
            <v>CCL Products (I) Limited</v>
          </cell>
          <cell r="E360" t="str">
            <v>CCL Products (I) Limited</v>
          </cell>
        </row>
        <row r="361">
          <cell r="C361" t="str">
            <v>INE645S01016</v>
          </cell>
          <cell r="D361" t="str">
            <v>Rolex Rings Limited</v>
          </cell>
          <cell r="E361" t="str">
            <v>Rolex Rings Limited</v>
          </cell>
        </row>
        <row r="362">
          <cell r="C362" t="str">
            <v>INE027H01010</v>
          </cell>
          <cell r="D362" t="str">
            <v>Max Healthcare Institute Limited</v>
          </cell>
          <cell r="E362" t="str">
            <v>Max Healthcare Institute Limited</v>
          </cell>
        </row>
        <row r="363">
          <cell r="C363" t="str">
            <v>INE227W01023</v>
          </cell>
          <cell r="D363" t="str">
            <v>Clean Science and Technology Limited</v>
          </cell>
          <cell r="E363" t="str">
            <v>Clean Science and Technology Limited</v>
          </cell>
        </row>
        <row r="364">
          <cell r="C364" t="str">
            <v>INE09VQ01012</v>
          </cell>
          <cell r="D364" t="str">
            <v>Indigo Paints Limited</v>
          </cell>
          <cell r="E364" t="str">
            <v>Indigo Paints Limited</v>
          </cell>
        </row>
        <row r="365">
          <cell r="C365" t="str">
            <v>INE066F01012</v>
          </cell>
          <cell r="D365" t="str">
            <v>Hindustan Aeronautics Limited</v>
          </cell>
          <cell r="E365" t="str">
            <v>Hindustan Aeronautics Limited</v>
          </cell>
        </row>
        <row r="366">
          <cell r="C366" t="str">
            <v>INE022Q01020</v>
          </cell>
          <cell r="D366" t="str">
            <v>Indian Energy Exchange Limited</v>
          </cell>
          <cell r="E366" t="str">
            <v>Indian Energy Exchange Limited</v>
          </cell>
        </row>
        <row r="367">
          <cell r="C367" t="str">
            <v>INE933S01016</v>
          </cell>
          <cell r="D367" t="str">
            <v>Indiamart Intermesh Limited</v>
          </cell>
          <cell r="E367" t="str">
            <v>Indiamart Intermesh Limited</v>
          </cell>
        </row>
        <row r="368">
          <cell r="C368" t="str">
            <v>INE006I01046</v>
          </cell>
          <cell r="D368" t="str">
            <v>Astral Limited</v>
          </cell>
          <cell r="E368" t="str">
            <v>Astral Limited</v>
          </cell>
        </row>
        <row r="369">
          <cell r="C369" t="str">
            <v>IN0020150093</v>
          </cell>
          <cell r="D369" t="str">
            <v>07.59% GOI 11-JAN-2026</v>
          </cell>
          <cell r="E369" t="str">
            <v>07.59% GOI 11-01-2026</v>
          </cell>
        </row>
        <row r="370">
          <cell r="C370" t="str">
            <v>IN0020150036</v>
          </cell>
          <cell r="D370" t="str">
            <v>07.72% GOI 25-MAY-2025</v>
          </cell>
          <cell r="E370" t="str">
            <v>07.72% GOI 25-05-2025</v>
          </cell>
        </row>
        <row r="371">
          <cell r="C371" t="str">
            <v>IN0020180025</v>
          </cell>
          <cell r="D371" t="str">
            <v>07.37% GOI 16-APR-2023</v>
          </cell>
          <cell r="E371" t="str">
            <v>07.37% GOI 16-04-2023</v>
          </cell>
        </row>
        <row r="372">
          <cell r="C372" t="str">
            <v>INE726G01019</v>
          </cell>
          <cell r="D372" t="str">
            <v>ICICI Prudential Life Insurance Company Limited</v>
          </cell>
          <cell r="E372" t="str">
            <v>ICICI Prudential Life Insurance Company Limited</v>
          </cell>
        </row>
        <row r="373">
          <cell r="C373" t="str">
            <v>INE737H01014</v>
          </cell>
          <cell r="D373" t="str">
            <v>Fiem Industries Limited</v>
          </cell>
          <cell r="E373" t="str">
            <v>Fiem Industries Limited</v>
          </cell>
        </row>
        <row r="374">
          <cell r="C374" t="str">
            <v>INE934S01014</v>
          </cell>
          <cell r="D374" t="str">
            <v>GNA Axles Limited</v>
          </cell>
          <cell r="E374" t="str">
            <v>GNA Axles Limited</v>
          </cell>
        </row>
        <row r="375">
          <cell r="C375" t="str">
            <v>INE584A01023</v>
          </cell>
          <cell r="D375" t="str">
            <v>NMDC Limited</v>
          </cell>
          <cell r="E375" t="str">
            <v>NMDC Limited</v>
          </cell>
        </row>
        <row r="376">
          <cell r="C376" t="str">
            <v>INE271C01023</v>
          </cell>
          <cell r="D376" t="str">
            <v>DLF Limited</v>
          </cell>
          <cell r="E376" t="str">
            <v>DLF Limited</v>
          </cell>
        </row>
        <row r="377">
          <cell r="C377" t="str">
            <v>INE797F01020</v>
          </cell>
          <cell r="D377" t="str">
            <v>Jubilant Foodworks Limited</v>
          </cell>
          <cell r="E377" t="str">
            <v>Jubilant Foodworks Limited</v>
          </cell>
        </row>
        <row r="378">
          <cell r="C378" t="str">
            <v>INE789E01012</v>
          </cell>
          <cell r="D378" t="str">
            <v>JK Paper Limited</v>
          </cell>
          <cell r="E378" t="str">
            <v>JK Paper Limited</v>
          </cell>
        </row>
        <row r="379">
          <cell r="C379" t="str">
            <v>INE602A01031</v>
          </cell>
          <cell r="D379" t="str">
            <v>PCBL Limited</v>
          </cell>
          <cell r="E379" t="str">
            <v>PCBL Limited</v>
          </cell>
        </row>
        <row r="380">
          <cell r="C380" t="str">
            <v>INE296A01024</v>
          </cell>
          <cell r="D380" t="str">
            <v>Bajaj Finance Limited</v>
          </cell>
          <cell r="E380" t="str">
            <v>Bajaj Finance Limited</v>
          </cell>
        </row>
        <row r="381">
          <cell r="C381" t="str">
            <v>INE989A01024</v>
          </cell>
          <cell r="D381" t="str">
            <v>Sanghvi Movers Limited</v>
          </cell>
          <cell r="E381" t="str">
            <v>Sanghvi Movers Limited</v>
          </cell>
        </row>
        <row r="382">
          <cell r="C382" t="str">
            <v>INE349A01021</v>
          </cell>
          <cell r="D382" t="str">
            <v>NRB Bearing Limited</v>
          </cell>
          <cell r="E382" t="str">
            <v>NRB Bearing Limited</v>
          </cell>
        </row>
        <row r="383">
          <cell r="C383" t="str">
            <v>INE663A01017</v>
          </cell>
          <cell r="D383" t="str">
            <v>Supreme Petrochem Limited</v>
          </cell>
          <cell r="E383" t="str">
            <v>Supreme Petrochem Limited</v>
          </cell>
        </row>
        <row r="384">
          <cell r="C384" t="str">
            <v>INE151A01013</v>
          </cell>
          <cell r="D384" t="str">
            <v>Tata Communications Limited</v>
          </cell>
          <cell r="E384" t="str">
            <v>Tata Communications Limited</v>
          </cell>
        </row>
        <row r="385">
          <cell r="C385" t="str">
            <v>INE935A01035</v>
          </cell>
          <cell r="D385" t="str">
            <v>Glenmark Pharmaceuticals Limited</v>
          </cell>
          <cell r="E385" t="str">
            <v>Glenmark Pharmaceuticals Limited</v>
          </cell>
        </row>
        <row r="386">
          <cell r="C386" t="str">
            <v>INE913H01037</v>
          </cell>
          <cell r="D386" t="str">
            <v>Endurance Technologies Limited</v>
          </cell>
          <cell r="E386" t="str">
            <v>Endurance Technologies Limited</v>
          </cell>
        </row>
        <row r="387">
          <cell r="C387" t="str">
            <v>INE102D01028</v>
          </cell>
          <cell r="D387" t="str">
            <v>Godrej Consumer Products Limited</v>
          </cell>
          <cell r="E387" t="str">
            <v>Godrej Consumer Products Limited</v>
          </cell>
        </row>
        <row r="388">
          <cell r="C388" t="str">
            <v>INE310A01015</v>
          </cell>
          <cell r="D388" t="str">
            <v>Nilkamal Limited</v>
          </cell>
          <cell r="E388" t="str">
            <v>Nilkamal Limited</v>
          </cell>
        </row>
        <row r="389">
          <cell r="C389" t="str">
            <v>INE536H01010</v>
          </cell>
          <cell r="D389" t="str">
            <v>Mahindra CIE Automotive Limited</v>
          </cell>
          <cell r="E389" t="str">
            <v>Mahindra CIE Automotive Limited</v>
          </cell>
        </row>
        <row r="390">
          <cell r="C390" t="str">
            <v>INE047A01021</v>
          </cell>
          <cell r="D390" t="str">
            <v>Grasim Industries Limited</v>
          </cell>
          <cell r="E390" t="str">
            <v>Grasim Industries Limited</v>
          </cell>
        </row>
        <row r="391">
          <cell r="C391" t="str">
            <v>INE571B01028</v>
          </cell>
          <cell r="D391" t="str">
            <v>Jay Bharat Maruti Limited</v>
          </cell>
          <cell r="E391" t="str">
            <v>Jay Bharat Maruti Limited</v>
          </cell>
        </row>
        <row r="392">
          <cell r="C392" t="str">
            <v>INE294A01037</v>
          </cell>
          <cell r="D392" t="str">
            <v>Ballarpur Industries Limited</v>
          </cell>
          <cell r="E392" t="str">
            <v>Ballarpur Industries Limited</v>
          </cell>
        </row>
        <row r="393">
          <cell r="C393" t="str">
            <v>INE028A01039</v>
          </cell>
          <cell r="D393" t="str">
            <v>Bank of Baroda</v>
          </cell>
          <cell r="E393" t="str">
            <v>Bank of Baroda</v>
          </cell>
        </row>
        <row r="394">
          <cell r="C394" t="str">
            <v>INE191I01012</v>
          </cell>
          <cell r="D394" t="str">
            <v>Housing Development and Infrastructure Limited</v>
          </cell>
          <cell r="E394" t="str">
            <v>Housing Development and Infrastructure Limited</v>
          </cell>
        </row>
        <row r="395">
          <cell r="C395" t="str">
            <v>INE121E01018</v>
          </cell>
          <cell r="D395" t="str">
            <v>JSW Energy Limited</v>
          </cell>
          <cell r="E395" t="str">
            <v>JSW Energy Limited</v>
          </cell>
        </row>
        <row r="396">
          <cell r="C396" t="str">
            <v>INE217B01036</v>
          </cell>
          <cell r="D396" t="str">
            <v>Kajaria Ceramics Limited</v>
          </cell>
          <cell r="E396" t="str">
            <v>Kajaria Ceramics Limited</v>
          </cell>
        </row>
        <row r="397">
          <cell r="C397" t="str">
            <v>INE162B01018</v>
          </cell>
          <cell r="D397" t="str">
            <v>Lumax Industries Limited</v>
          </cell>
          <cell r="E397" t="str">
            <v>Lumax Industries Limited</v>
          </cell>
        </row>
        <row r="398">
          <cell r="C398" t="str">
            <v>INE592A01026</v>
          </cell>
          <cell r="D398" t="str">
            <v>Orient Paper &amp; Industries Limited</v>
          </cell>
          <cell r="E398" t="str">
            <v>Orient Paper &amp; Industries Limited</v>
          </cell>
        </row>
        <row r="399">
          <cell r="C399" t="str">
            <v>INE455F01025</v>
          </cell>
          <cell r="D399" t="str">
            <v>Jaiprakash Associates Limited</v>
          </cell>
          <cell r="E399" t="str">
            <v>Jaiprakash Associates Limited</v>
          </cell>
        </row>
        <row r="400">
          <cell r="C400" t="str">
            <v>INE836F01026</v>
          </cell>
          <cell r="D400" t="str">
            <v>Dish TV India Limited</v>
          </cell>
          <cell r="E400" t="str">
            <v>Dish TV India Limited</v>
          </cell>
        </row>
        <row r="401">
          <cell r="C401" t="str">
            <v>INE134E01011</v>
          </cell>
          <cell r="D401" t="str">
            <v>Power Finance Corporation Limited</v>
          </cell>
          <cell r="E401" t="str">
            <v>Power Finance Corporation Limited</v>
          </cell>
        </row>
        <row r="402">
          <cell r="C402" t="str">
            <v>INE813H01021</v>
          </cell>
          <cell r="D402" t="str">
            <v>Torrent Power Limited</v>
          </cell>
          <cell r="E402" t="str">
            <v>Torrent Power Limited</v>
          </cell>
        </row>
        <row r="403">
          <cell r="C403" t="str">
            <v>INE848E01016</v>
          </cell>
          <cell r="D403" t="str">
            <v>NHPC Limited</v>
          </cell>
          <cell r="E403" t="str">
            <v>NHPC Limited</v>
          </cell>
        </row>
        <row r="404">
          <cell r="C404" t="str">
            <v>INE939A01011</v>
          </cell>
          <cell r="D404" t="str">
            <v>Strides Pharma Science Limited</v>
          </cell>
          <cell r="E404" t="str">
            <v>Strides Pharma Science Limited</v>
          </cell>
        </row>
        <row r="405">
          <cell r="C405" t="str">
            <v>INE761H01022</v>
          </cell>
          <cell r="D405" t="str">
            <v>Page Industries Limited</v>
          </cell>
          <cell r="E405" t="str">
            <v>Page Industries Limited</v>
          </cell>
        </row>
        <row r="406">
          <cell r="C406" t="str">
            <v>INE069I01010</v>
          </cell>
          <cell r="D406" t="str">
            <v>Indiabulls Real Estate Limited</v>
          </cell>
          <cell r="E406" t="str">
            <v>Indiabulls Real Estate Limited</v>
          </cell>
        </row>
        <row r="407">
          <cell r="C407" t="str">
            <v>INF917K01HF9</v>
          </cell>
          <cell r="D407" t="str">
            <v>L&amp;T Liquid Fund - Direct Plan - Growth</v>
          </cell>
          <cell r="E407" t="str">
            <v>L&amp;T Liquid Fund - Direct Plan - Growth</v>
          </cell>
        </row>
        <row r="408">
          <cell r="C408" t="str">
            <v>INE514E08CI8</v>
          </cell>
          <cell r="D408" t="str">
            <v xml:space="preserve">Export Import Bank of India </v>
          </cell>
          <cell r="E408" t="str">
            <v>8.80% Export Import Bank of India 15-03-2023 **</v>
          </cell>
        </row>
        <row r="409">
          <cell r="C409" t="str">
            <v>INE148I01020</v>
          </cell>
          <cell r="D409" t="str">
            <v>Indiabulls Housing Finance Limited</v>
          </cell>
          <cell r="E409" t="str">
            <v>Indiabulls Housing Finance Limited</v>
          </cell>
        </row>
        <row r="410">
          <cell r="C410" t="str">
            <v>INE669E01016</v>
          </cell>
          <cell r="D410" t="str">
            <v>Vodafone Idea Limited</v>
          </cell>
          <cell r="E410" t="str">
            <v>Vodafone Idea Limited</v>
          </cell>
        </row>
        <row r="411">
          <cell r="C411" t="str">
            <v>INE330H01018</v>
          </cell>
          <cell r="D411" t="str">
            <v>Reliance Communications Limited</v>
          </cell>
          <cell r="E411" t="str">
            <v>Reliance Communications Limited</v>
          </cell>
        </row>
        <row r="412">
          <cell r="C412" t="str">
            <v>INE438A01022</v>
          </cell>
          <cell r="D412" t="str">
            <v>Apollo Tyres Limited</v>
          </cell>
          <cell r="E412" t="str">
            <v>Apollo Tyres Limited</v>
          </cell>
        </row>
        <row r="413">
          <cell r="C413" t="str">
            <v>INE034A01011</v>
          </cell>
          <cell r="D413" t="str">
            <v>Arvind Limited</v>
          </cell>
          <cell r="E413" t="str">
            <v>Arvind Limited</v>
          </cell>
        </row>
        <row r="414">
          <cell r="C414" t="str">
            <v>INE259A01022</v>
          </cell>
          <cell r="D414" t="str">
            <v>Colgate Palmolive (India) Limited</v>
          </cell>
          <cell r="E414" t="str">
            <v>Colgate Palmolive (India) Limited</v>
          </cell>
        </row>
        <row r="415">
          <cell r="C415" t="str">
            <v>INE202B01012</v>
          </cell>
          <cell r="D415" t="str">
            <v>Dewan Housing Finance Corporation Limited</v>
          </cell>
          <cell r="E415" t="str">
            <v>Dewan Housing Finance Corporation Limited</v>
          </cell>
        </row>
        <row r="416">
          <cell r="C416" t="str">
            <v>INE483B01026</v>
          </cell>
          <cell r="D416" t="str">
            <v>Indo Count Industries Limited</v>
          </cell>
          <cell r="E416" t="str">
            <v>Indo Count Industries Limited</v>
          </cell>
        </row>
        <row r="417">
          <cell r="C417" t="str">
            <v>INE280A01028</v>
          </cell>
          <cell r="D417" t="str">
            <v>Titan Company Limited</v>
          </cell>
          <cell r="E417" t="str">
            <v>Titan Company Limited</v>
          </cell>
        </row>
        <row r="418">
          <cell r="C418" t="str">
            <v>INE930H01031</v>
          </cell>
          <cell r="D418" t="str">
            <v>K.P.R. Mill Limited</v>
          </cell>
          <cell r="E418" t="str">
            <v>K.P.R. Mill Limited</v>
          </cell>
        </row>
        <row r="419">
          <cell r="C419" t="str">
            <v>INE196A01026</v>
          </cell>
          <cell r="D419" t="str">
            <v>Marico Limited</v>
          </cell>
          <cell r="E419" t="str">
            <v>Marico Limited</v>
          </cell>
        </row>
        <row r="420">
          <cell r="C420" t="str">
            <v>INE192B01031</v>
          </cell>
          <cell r="D420" t="str">
            <v>Welspun India Limited</v>
          </cell>
          <cell r="E420" t="str">
            <v>Welspun India Limited</v>
          </cell>
        </row>
        <row r="421">
          <cell r="C421" t="str">
            <v>INE733E01010</v>
          </cell>
          <cell r="D421" t="str">
            <v>NTPC Limited</v>
          </cell>
          <cell r="E421" t="str">
            <v>NTPC Limited</v>
          </cell>
        </row>
        <row r="422">
          <cell r="C422" t="str">
            <v>INE634I01029</v>
          </cell>
          <cell r="D422" t="str">
            <v>KNR Constructions Limited</v>
          </cell>
          <cell r="E422" t="str">
            <v>KNR Constructions Limited</v>
          </cell>
        </row>
        <row r="423">
          <cell r="C423" t="str">
            <v>INE749A01030</v>
          </cell>
          <cell r="D423" t="str">
            <v>Jindal Steel &amp; Power Limited</v>
          </cell>
          <cell r="E423" t="str">
            <v>Jindal Steel &amp; Power Limited</v>
          </cell>
        </row>
        <row r="424">
          <cell r="C424" t="str">
            <v>INE916U01025</v>
          </cell>
          <cell r="D424" t="str">
            <v>Sheela Foam Limited</v>
          </cell>
          <cell r="E424" t="str">
            <v>Sheela Foam Limited</v>
          </cell>
        </row>
        <row r="425">
          <cell r="C425" t="str">
            <v>INE169A01031</v>
          </cell>
          <cell r="D425" t="str">
            <v>Coromandel International Limited</v>
          </cell>
          <cell r="E425" t="str">
            <v>Coromandel International Limited</v>
          </cell>
        </row>
        <row r="426">
          <cell r="C426" t="str">
            <v>INE271B01025</v>
          </cell>
          <cell r="D426" t="str">
            <v>Maharashtra Seamless Limited</v>
          </cell>
          <cell r="E426" t="str">
            <v>Maharashtra Seamless Limited</v>
          </cell>
        </row>
        <row r="427">
          <cell r="C427" t="str">
            <v>INE659A01023</v>
          </cell>
          <cell r="D427" t="str">
            <v>Sudarshan Chemical Industries Limited</v>
          </cell>
          <cell r="E427" t="str">
            <v>Sudarshan Chemical Industries Limited</v>
          </cell>
        </row>
        <row r="428">
          <cell r="C428" t="str">
            <v>INE424H01027</v>
          </cell>
          <cell r="D428" t="str">
            <v>Sun TV Network Limited</v>
          </cell>
          <cell r="E428" t="str">
            <v>Sun TV Network Limited</v>
          </cell>
        </row>
        <row r="429">
          <cell r="C429" t="str">
            <v>INE429C01035</v>
          </cell>
          <cell r="D429" t="str">
            <v>Sintex Industries Limited</v>
          </cell>
          <cell r="E429" t="str">
            <v>Sintex Industries Limited</v>
          </cell>
        </row>
        <row r="430">
          <cell r="C430" t="str">
            <v>INE686F01025</v>
          </cell>
          <cell r="D430" t="str">
            <v>United Breweries Limited</v>
          </cell>
          <cell r="E430" t="str">
            <v>United Breweries Limited</v>
          </cell>
        </row>
        <row r="431">
          <cell r="C431" t="str">
            <v>INE849A01020</v>
          </cell>
          <cell r="D431" t="str">
            <v>Trent Limited</v>
          </cell>
          <cell r="E431" t="str">
            <v>Trent Limited</v>
          </cell>
        </row>
        <row r="432">
          <cell r="C432" t="str">
            <v>INE439E01022</v>
          </cell>
          <cell r="D432" t="str">
            <v>Skipper Limited</v>
          </cell>
          <cell r="E432" t="str">
            <v>Skipper Limited</v>
          </cell>
        </row>
        <row r="433">
          <cell r="C433" t="str">
            <v>INE089C01029</v>
          </cell>
          <cell r="D433" t="str">
            <v>Sterlite Technologies Limited</v>
          </cell>
          <cell r="E433" t="str">
            <v>Sterlite Technologies Limited</v>
          </cell>
        </row>
        <row r="434">
          <cell r="C434" t="str">
            <v>INE371A01025</v>
          </cell>
          <cell r="D434" t="str">
            <v>Graphite India Limited</v>
          </cell>
          <cell r="E434" t="str">
            <v>Graphite India Limited</v>
          </cell>
        </row>
        <row r="435">
          <cell r="C435" t="str">
            <v>INE347G01014</v>
          </cell>
          <cell r="D435" t="str">
            <v>Petronet LNG Limited</v>
          </cell>
          <cell r="E435" t="str">
            <v>Petronet LNG Limited</v>
          </cell>
        </row>
        <row r="436">
          <cell r="C436" t="str">
            <v>INE118H01025</v>
          </cell>
          <cell r="D436" t="str">
            <v>BSE Limited</v>
          </cell>
          <cell r="E436" t="str">
            <v>BSE Limited</v>
          </cell>
        </row>
        <row r="437">
          <cell r="C437" t="str">
            <v>INE685A01028</v>
          </cell>
          <cell r="D437" t="str">
            <v>Torrent Pharmaceuticals Limited</v>
          </cell>
          <cell r="E437" t="str">
            <v>Torrent Pharmaceuticals Limited</v>
          </cell>
        </row>
        <row r="438">
          <cell r="C438" t="str">
            <v>INE491A01021</v>
          </cell>
          <cell r="D438" t="str">
            <v>City Union Bank Limited</v>
          </cell>
          <cell r="E438" t="str">
            <v>City Union Bank Limited</v>
          </cell>
        </row>
        <row r="439">
          <cell r="C439" t="str">
            <v>INE150B01039</v>
          </cell>
          <cell r="D439" t="str">
            <v>Alkyl Amines Chemicals Limited</v>
          </cell>
          <cell r="E439" t="str">
            <v>Alkyl Amines Chemicals Limited</v>
          </cell>
        </row>
        <row r="440">
          <cell r="C440" t="str">
            <v>INE603J01030</v>
          </cell>
          <cell r="D440" t="str">
            <v>PI Industries Limited</v>
          </cell>
          <cell r="E440" t="str">
            <v>PI Industries Limited</v>
          </cell>
        </row>
        <row r="441">
          <cell r="C441" t="str">
            <v>INE118A01012</v>
          </cell>
          <cell r="D441" t="str">
            <v>Bajaj Holdings &amp; Investment Limited</v>
          </cell>
          <cell r="E441" t="str">
            <v>Bajaj Holdings &amp; Investment Limited</v>
          </cell>
        </row>
        <row r="442">
          <cell r="C442" t="str">
            <v>INE931S01010</v>
          </cell>
          <cell r="D442" t="str">
            <v>Adani Transmission Limited</v>
          </cell>
          <cell r="E442" t="str">
            <v>Adani Transmission Limited</v>
          </cell>
        </row>
        <row r="443">
          <cell r="C443" t="str">
            <v>INE470Y01017</v>
          </cell>
          <cell r="D443" t="str">
            <v>The New India Assurance Company Limited</v>
          </cell>
          <cell r="E443" t="str">
            <v>The New India Assurance Company Limited</v>
          </cell>
        </row>
        <row r="444">
          <cell r="C444" t="str">
            <v>INE206D08154</v>
          </cell>
          <cell r="D444" t="str">
            <v xml:space="preserve">Nuclear Power Corporation Of India Limited </v>
          </cell>
          <cell r="E444" t="str">
            <v>8.56% Nuclear Power Corporation Of India Limited 15-03-2023 **</v>
          </cell>
        </row>
        <row r="445">
          <cell r="C445" t="str">
            <v>INE075A01022</v>
          </cell>
          <cell r="D445" t="str">
            <v>Wipro Limited</v>
          </cell>
          <cell r="E445" t="str">
            <v>Wipro Limited</v>
          </cell>
        </row>
        <row r="446">
          <cell r="C446" t="str">
            <v>INE647A01010</v>
          </cell>
          <cell r="D446" t="str">
            <v>SRF Limited</v>
          </cell>
          <cell r="E446" t="str">
            <v>SRF Limited</v>
          </cell>
        </row>
        <row r="447">
          <cell r="C447" t="str">
            <v>INE292B01021</v>
          </cell>
          <cell r="D447" t="str">
            <v>HBL Power Systems Limited</v>
          </cell>
          <cell r="E447" t="str">
            <v>HBL Power Systems Limited</v>
          </cell>
        </row>
        <row r="448">
          <cell r="C448" t="str">
            <v>INE298A01020</v>
          </cell>
          <cell r="D448" t="str">
            <v>Cummins India Limited</v>
          </cell>
          <cell r="E448" t="str">
            <v>Cummins India Limited</v>
          </cell>
        </row>
        <row r="449">
          <cell r="C449" t="str">
            <v>INE085A01013</v>
          </cell>
          <cell r="D449" t="str">
            <v>Chambal Fertilizers &amp; Chemicals Limited</v>
          </cell>
          <cell r="E449" t="str">
            <v>Chambal Fertilizers &amp; Chemicals Limited</v>
          </cell>
        </row>
        <row r="450">
          <cell r="C450" t="str">
            <v>INE376G01013</v>
          </cell>
          <cell r="D450" t="str">
            <v>Biocon Limited</v>
          </cell>
          <cell r="E450" t="str">
            <v>Biocon Limited</v>
          </cell>
        </row>
        <row r="451">
          <cell r="C451" t="str">
            <v>INE067A01029</v>
          </cell>
          <cell r="D451" t="str">
            <v>CG Power and Industrial Solutions Limited</v>
          </cell>
          <cell r="E451" t="str">
            <v>CG Power and Industrial Solutions Limited</v>
          </cell>
        </row>
        <row r="452">
          <cell r="C452" t="str">
            <v>INE121J01017</v>
          </cell>
          <cell r="D452" t="str">
            <v>Indus Towers Limited</v>
          </cell>
          <cell r="E452" t="str">
            <v>Indus Towers Limited</v>
          </cell>
        </row>
        <row r="453">
          <cell r="C453" t="str">
            <v>INE372A01015</v>
          </cell>
          <cell r="D453" t="str">
            <v>Apar Industries Limited</v>
          </cell>
          <cell r="E453" t="str">
            <v>Apar Industries Limited</v>
          </cell>
        </row>
        <row r="454">
          <cell r="C454" t="str">
            <v>INE484J01027</v>
          </cell>
          <cell r="D454" t="str">
            <v>Godrej Properties Limited</v>
          </cell>
          <cell r="E454" t="str">
            <v>Godrej Properties Limited</v>
          </cell>
        </row>
        <row r="455">
          <cell r="C455" t="str">
            <v>INE093I01010</v>
          </cell>
          <cell r="D455" t="str">
            <v>Oberoi Realty Limited</v>
          </cell>
          <cell r="E455" t="str">
            <v>Oberoi Realty Limited</v>
          </cell>
        </row>
        <row r="456">
          <cell r="C456" t="str">
            <v>INE192R01011</v>
          </cell>
          <cell r="D456" t="str">
            <v>Avenue Supermarts Limited</v>
          </cell>
          <cell r="E456" t="str">
            <v>Avenue Supermarts Limited</v>
          </cell>
        </row>
        <row r="457">
          <cell r="C457" t="str">
            <v>INE533A01012</v>
          </cell>
          <cell r="D457" t="str">
            <v>Goodyear India Limited</v>
          </cell>
          <cell r="E457" t="str">
            <v>Goodyear India Limited</v>
          </cell>
        </row>
        <row r="458">
          <cell r="C458" t="str">
            <v>INE285B01017</v>
          </cell>
          <cell r="D458" t="str">
            <v>Spicejet Limited</v>
          </cell>
          <cell r="E458" t="str">
            <v>Spicejet Limited</v>
          </cell>
        </row>
        <row r="459">
          <cell r="C459" t="str">
            <v>INE787D01026</v>
          </cell>
          <cell r="D459" t="str">
            <v>Balkrishna Industries Limited</v>
          </cell>
          <cell r="E459" t="str">
            <v>Balkrishna Industries Limited</v>
          </cell>
        </row>
        <row r="460">
          <cell r="C460" t="str">
            <v>INE794A01010</v>
          </cell>
          <cell r="D460" t="str">
            <v>Neuland Laboratories Limited</v>
          </cell>
          <cell r="E460" t="str">
            <v>Neuland Laboratories Limited</v>
          </cell>
        </row>
        <row r="461">
          <cell r="C461" t="str">
            <v>INE288B01029</v>
          </cell>
          <cell r="D461" t="str">
            <v>Deepak Nitrite Limited</v>
          </cell>
          <cell r="E461" t="str">
            <v>Deepak Nitrite Limited</v>
          </cell>
        </row>
        <row r="462">
          <cell r="C462" t="str">
            <v>INE805D01034</v>
          </cell>
          <cell r="D462" t="str">
            <v>Sunteck Realty Limited</v>
          </cell>
          <cell r="E462" t="str">
            <v>Sunteck Realty Limited</v>
          </cell>
        </row>
        <row r="463">
          <cell r="C463" t="str">
            <v>INE163A01018</v>
          </cell>
          <cell r="D463" t="str">
            <v>NOCIL Limited</v>
          </cell>
          <cell r="E463" t="str">
            <v>NOCIL Limited</v>
          </cell>
        </row>
        <row r="464">
          <cell r="C464" t="str">
            <v>INE039A01010</v>
          </cell>
          <cell r="D464" t="str">
            <v>IFCI Limited</v>
          </cell>
          <cell r="E464" t="str">
            <v>IFCI Limited</v>
          </cell>
        </row>
        <row r="465">
          <cell r="C465" t="str">
            <v>INE233A01035</v>
          </cell>
          <cell r="D465" t="str">
            <v>Godrej Industries Limited</v>
          </cell>
          <cell r="E465" t="str">
            <v>Godrej Industries Limited</v>
          </cell>
        </row>
        <row r="466">
          <cell r="C466" t="str">
            <v>INE040H01021</v>
          </cell>
          <cell r="D466" t="str">
            <v>Suzlon Energy Limited</v>
          </cell>
          <cell r="E466" t="str">
            <v>Suzlon Energy Limited</v>
          </cell>
        </row>
        <row r="467">
          <cell r="C467" t="str">
            <v>INE671H01015</v>
          </cell>
          <cell r="D467" t="str">
            <v>Sobha Limited</v>
          </cell>
          <cell r="E467" t="str">
            <v>Sobha Limited</v>
          </cell>
        </row>
        <row r="468">
          <cell r="C468" t="str">
            <v>INE302A01020</v>
          </cell>
          <cell r="D468" t="str">
            <v>Exide Industries Limited</v>
          </cell>
          <cell r="E468" t="str">
            <v>Exide Industries Limited</v>
          </cell>
        </row>
        <row r="469">
          <cell r="C469" t="str">
            <v>INE007A01025</v>
          </cell>
          <cell r="D469" t="str">
            <v>CRISIL Limited</v>
          </cell>
          <cell r="E469" t="str">
            <v>CRISIL Limited</v>
          </cell>
        </row>
        <row r="470">
          <cell r="C470" t="str">
            <v>INE274V01019</v>
          </cell>
          <cell r="D470" t="str">
            <v>Shankara Building Products Limited</v>
          </cell>
          <cell r="E470" t="str">
            <v>Shankara Building Products Limited</v>
          </cell>
        </row>
        <row r="471">
          <cell r="C471" t="str">
            <v>INE686Y01026</v>
          </cell>
          <cell r="D471" t="str">
            <v>Fine Organic Industries Limited</v>
          </cell>
          <cell r="E471" t="str">
            <v>Fine Organic Industries Limited</v>
          </cell>
        </row>
        <row r="472">
          <cell r="C472" t="str">
            <v>INE03QK01018</v>
          </cell>
          <cell r="D472" t="str">
            <v>Suven Pharmaceuticals Limited</v>
          </cell>
          <cell r="E472" t="str">
            <v>Suven Pharmaceuticals Limited</v>
          </cell>
        </row>
        <row r="473">
          <cell r="C473" t="str">
            <v>ASIANPAINT260522</v>
          </cell>
          <cell r="D473" t="str">
            <v>Futures</v>
          </cell>
          <cell r="E473" t="str">
            <v>Futures</v>
          </cell>
        </row>
        <row r="474">
          <cell r="C474" t="str">
            <v>AUROPHARMA260522</v>
          </cell>
          <cell r="D474" t="str">
            <v>Futures</v>
          </cell>
          <cell r="E474" t="str">
            <v>Futures</v>
          </cell>
        </row>
        <row r="475">
          <cell r="C475" t="str">
            <v>AXISBANK260522</v>
          </cell>
          <cell r="D475" t="str">
            <v>Futures</v>
          </cell>
          <cell r="E475" t="str">
            <v>Futures</v>
          </cell>
        </row>
        <row r="476">
          <cell r="C476" t="str">
            <v>BAJFINANCE260522</v>
          </cell>
          <cell r="D476" t="str">
            <v>Futures</v>
          </cell>
          <cell r="E476" t="str">
            <v>Futures</v>
          </cell>
        </row>
        <row r="477">
          <cell r="C477" t="str">
            <v>BALKRISIND260522</v>
          </cell>
          <cell r="D477" t="str">
            <v>Futures</v>
          </cell>
          <cell r="E477" t="str">
            <v>Futures</v>
          </cell>
        </row>
        <row r="478">
          <cell r="C478" t="str">
            <v>BPCL260522</v>
          </cell>
          <cell r="D478" t="str">
            <v>Futures</v>
          </cell>
          <cell r="E478" t="str">
            <v>Futures</v>
          </cell>
        </row>
        <row r="479">
          <cell r="C479" t="str">
            <v>DLF260522</v>
          </cell>
          <cell r="D479" t="str">
            <v>Futures</v>
          </cell>
          <cell r="E479" t="str">
            <v>Futures</v>
          </cell>
        </row>
        <row r="480">
          <cell r="C480" t="str">
            <v>GLENMARK260522</v>
          </cell>
          <cell r="D480" t="str">
            <v>Futures</v>
          </cell>
          <cell r="E480" t="str">
            <v>Futures</v>
          </cell>
        </row>
        <row r="481">
          <cell r="C481" t="str">
            <v>HDFC260522</v>
          </cell>
          <cell r="D481" t="str">
            <v>Futures</v>
          </cell>
          <cell r="E481" t="str">
            <v>Futures</v>
          </cell>
        </row>
        <row r="482">
          <cell r="C482" t="str">
            <v>HEROMOTOCO260522</v>
          </cell>
          <cell r="D482" t="str">
            <v>Futures</v>
          </cell>
          <cell r="E482" t="str">
            <v>Futures</v>
          </cell>
        </row>
        <row r="483">
          <cell r="C483" t="str">
            <v>HINDUNILVR260522</v>
          </cell>
          <cell r="D483" t="str">
            <v>Futures</v>
          </cell>
          <cell r="E483" t="str">
            <v>Futures</v>
          </cell>
        </row>
        <row r="484">
          <cell r="C484" t="str">
            <v>IDFC260522</v>
          </cell>
          <cell r="D484" t="str">
            <v>Futures</v>
          </cell>
          <cell r="E484" t="str">
            <v>Futures</v>
          </cell>
        </row>
        <row r="485">
          <cell r="C485" t="str">
            <v>INDUSINDBK260522</v>
          </cell>
          <cell r="D485" t="str">
            <v>Futures</v>
          </cell>
          <cell r="E485" t="str">
            <v>Futures</v>
          </cell>
        </row>
        <row r="486">
          <cell r="C486" t="str">
            <v>ITC260522</v>
          </cell>
          <cell r="D486" t="str">
            <v>Futures</v>
          </cell>
          <cell r="E486" t="str">
            <v>Futures</v>
          </cell>
        </row>
        <row r="487">
          <cell r="C487" t="str">
            <v>MARUTI260522</v>
          </cell>
          <cell r="D487" t="str">
            <v>Futures</v>
          </cell>
          <cell r="E487" t="str">
            <v>Futures</v>
          </cell>
        </row>
        <row r="488">
          <cell r="C488" t="str">
            <v>MCDOWELL-N260522</v>
          </cell>
          <cell r="D488" t="str">
            <v>Futures</v>
          </cell>
          <cell r="E488" t="str">
            <v>Futures</v>
          </cell>
        </row>
        <row r="489">
          <cell r="C489" t="str">
            <v>RELIANCE260522</v>
          </cell>
          <cell r="D489" t="str">
            <v>Futures</v>
          </cell>
          <cell r="E489" t="str">
            <v>Futures</v>
          </cell>
        </row>
        <row r="490">
          <cell r="C490" t="str">
            <v>SBIN260522</v>
          </cell>
          <cell r="D490" t="str">
            <v>Futures</v>
          </cell>
          <cell r="E490" t="str">
            <v>Futures</v>
          </cell>
        </row>
        <row r="491">
          <cell r="C491" t="str">
            <v>SUNPHARMA260522</v>
          </cell>
          <cell r="D491" t="str">
            <v>Futures</v>
          </cell>
          <cell r="E491" t="str">
            <v>Futures</v>
          </cell>
        </row>
        <row r="492">
          <cell r="C492" t="str">
            <v>TATASTEEL260522</v>
          </cell>
          <cell r="D492" t="str">
            <v>Futures</v>
          </cell>
          <cell r="E492" t="str">
            <v>Futures</v>
          </cell>
        </row>
        <row r="493">
          <cell r="C493" t="str">
            <v>TECHM260522</v>
          </cell>
          <cell r="D493" t="str">
            <v>Futures</v>
          </cell>
          <cell r="E493" t="str">
            <v>Futures</v>
          </cell>
        </row>
        <row r="494">
          <cell r="C494" t="str">
            <v>TITAN260522</v>
          </cell>
          <cell r="D494" t="str">
            <v>Futures</v>
          </cell>
          <cell r="E494" t="str">
            <v>Futures</v>
          </cell>
        </row>
        <row r="495">
          <cell r="C495" t="str">
            <v>ULTRACEMCO260522</v>
          </cell>
          <cell r="D495" t="str">
            <v>Futures</v>
          </cell>
          <cell r="E495" t="str">
            <v>Futures</v>
          </cell>
        </row>
        <row r="496">
          <cell r="C496" t="str">
            <v>UPL260522</v>
          </cell>
          <cell r="D496" t="str">
            <v>Futures</v>
          </cell>
          <cell r="E496" t="str">
            <v>Futures</v>
          </cell>
        </row>
        <row r="497">
          <cell r="C497" t="str">
            <v>VEDL260522</v>
          </cell>
          <cell r="D497" t="str">
            <v>Futures</v>
          </cell>
          <cell r="E497" t="str">
            <v>Futures</v>
          </cell>
        </row>
        <row r="498">
          <cell r="C498" t="str">
            <v>ZEEL260522</v>
          </cell>
          <cell r="D498" t="str">
            <v>Futures</v>
          </cell>
          <cell r="E498" t="str">
            <v>Futures</v>
          </cell>
        </row>
        <row r="499">
          <cell r="C499" t="str">
            <v>ZYDUSLIFE260522</v>
          </cell>
          <cell r="D499" t="str">
            <v>Futures</v>
          </cell>
          <cell r="E499" t="str">
            <v>Futures</v>
          </cell>
        </row>
        <row r="500">
          <cell r="C500" t="str">
            <v>HDFC300622</v>
          </cell>
          <cell r="D500" t="str">
            <v>Futures</v>
          </cell>
          <cell r="E500" t="str">
            <v>Futures</v>
          </cell>
        </row>
        <row r="501">
          <cell r="C501" t="str">
            <v>ABBOTINDIA260522</v>
          </cell>
          <cell r="D501" t="str">
            <v>Futures</v>
          </cell>
          <cell r="E501" t="str">
            <v>Futures</v>
          </cell>
        </row>
        <row r="502">
          <cell r="C502" t="str">
            <v>AMBUJACEM260522</v>
          </cell>
          <cell r="D502" t="str">
            <v>Futures</v>
          </cell>
          <cell r="E502" t="str">
            <v>Futures</v>
          </cell>
        </row>
        <row r="503">
          <cell r="C503" t="str">
            <v>ASTRAL260522</v>
          </cell>
          <cell r="D503" t="str">
            <v>Futures</v>
          </cell>
          <cell r="E503" t="str">
            <v>Futures</v>
          </cell>
        </row>
        <row r="504">
          <cell r="C504" t="str">
            <v>BANDHANBNK260522</v>
          </cell>
          <cell r="D504" t="str">
            <v>Futures</v>
          </cell>
          <cell r="E504" t="str">
            <v>Futures</v>
          </cell>
        </row>
        <row r="505">
          <cell r="C505" t="str">
            <v>CANBK260522</v>
          </cell>
          <cell r="D505" t="str">
            <v>Futures</v>
          </cell>
          <cell r="E505" t="str">
            <v>Futures</v>
          </cell>
        </row>
        <row r="506">
          <cell r="C506" t="str">
            <v>CANFINHOME260522</v>
          </cell>
          <cell r="D506" t="str">
            <v>Futures</v>
          </cell>
          <cell r="E506" t="str">
            <v>Futures</v>
          </cell>
        </row>
        <row r="507">
          <cell r="C507" t="str">
            <v>DABUR260522</v>
          </cell>
          <cell r="D507" t="str">
            <v>Futures</v>
          </cell>
          <cell r="E507" t="str">
            <v>Futures</v>
          </cell>
        </row>
        <row r="508">
          <cell r="C508" t="str">
            <v>DEEPAKNTR260522</v>
          </cell>
          <cell r="D508" t="str">
            <v>Futures</v>
          </cell>
          <cell r="E508" t="str">
            <v>Futures</v>
          </cell>
        </row>
        <row r="509">
          <cell r="C509" t="str">
            <v>DELTACORP260522</v>
          </cell>
          <cell r="D509" t="str">
            <v>Futures</v>
          </cell>
          <cell r="E509" t="str">
            <v>Futures</v>
          </cell>
        </row>
        <row r="510">
          <cell r="C510" t="str">
            <v>GRASIM260522</v>
          </cell>
          <cell r="D510" t="str">
            <v>Futures</v>
          </cell>
          <cell r="E510" t="str">
            <v>Futures</v>
          </cell>
        </row>
        <row r="511">
          <cell r="C511" t="str">
            <v>HCLTECH260522</v>
          </cell>
          <cell r="D511" t="str">
            <v>Futures</v>
          </cell>
          <cell r="E511" t="str">
            <v>Futures</v>
          </cell>
        </row>
        <row r="512">
          <cell r="C512" t="str">
            <v>HDFCLIFE260522</v>
          </cell>
          <cell r="D512" t="str">
            <v>Futures</v>
          </cell>
          <cell r="E512" t="str">
            <v>Futures</v>
          </cell>
        </row>
        <row r="513">
          <cell r="C513" t="str">
            <v>HINDPETRO260522</v>
          </cell>
          <cell r="D513" t="str">
            <v>Futures</v>
          </cell>
          <cell r="E513" t="str">
            <v>Futures</v>
          </cell>
        </row>
        <row r="514">
          <cell r="C514" t="str">
            <v>IGL260522</v>
          </cell>
          <cell r="D514" t="str">
            <v>Futures</v>
          </cell>
          <cell r="E514" t="str">
            <v>Futures</v>
          </cell>
        </row>
        <row r="515">
          <cell r="C515" t="str">
            <v>INDHOTEL260522</v>
          </cell>
          <cell r="D515" t="str">
            <v>Futures</v>
          </cell>
          <cell r="E515" t="str">
            <v>Futures</v>
          </cell>
        </row>
        <row r="516">
          <cell r="C516" t="str">
            <v>INDIACEM260522</v>
          </cell>
          <cell r="D516" t="str">
            <v>Futures</v>
          </cell>
          <cell r="E516" t="str">
            <v>Futures</v>
          </cell>
        </row>
        <row r="517">
          <cell r="C517" t="str">
            <v>JINDALSTEL260522</v>
          </cell>
          <cell r="D517" t="str">
            <v>Futures</v>
          </cell>
          <cell r="E517" t="str">
            <v>Futures</v>
          </cell>
        </row>
        <row r="518">
          <cell r="C518" t="str">
            <v>JUBLFOOD260522</v>
          </cell>
          <cell r="D518" t="str">
            <v>Futures</v>
          </cell>
          <cell r="E518" t="str">
            <v>Futures</v>
          </cell>
        </row>
        <row r="519">
          <cell r="C519" t="str">
            <v>KOTAKBANK260522</v>
          </cell>
          <cell r="D519" t="str">
            <v>Futures</v>
          </cell>
          <cell r="E519" t="str">
            <v>Futures</v>
          </cell>
        </row>
        <row r="520">
          <cell r="C520" t="str">
            <v>LAURUSLABS260522</v>
          </cell>
          <cell r="D520" t="str">
            <v>Futures</v>
          </cell>
          <cell r="E520" t="str">
            <v>Futures</v>
          </cell>
        </row>
        <row r="521">
          <cell r="C521" t="str">
            <v>LTI260522</v>
          </cell>
          <cell r="D521" t="str">
            <v>Futures</v>
          </cell>
          <cell r="E521" t="str">
            <v>Futures</v>
          </cell>
        </row>
        <row r="522">
          <cell r="C522" t="str">
            <v>MARICO260522</v>
          </cell>
          <cell r="D522" t="str">
            <v>Futures</v>
          </cell>
          <cell r="E522" t="str">
            <v>Futures</v>
          </cell>
        </row>
        <row r="523">
          <cell r="C523" t="str">
            <v>MCX260522</v>
          </cell>
          <cell r="D523" t="str">
            <v>Futures</v>
          </cell>
          <cell r="E523" t="str">
            <v>Futures</v>
          </cell>
        </row>
        <row r="524">
          <cell r="C524" t="str">
            <v>MGL260522</v>
          </cell>
          <cell r="D524" t="str">
            <v>Futures</v>
          </cell>
          <cell r="E524" t="str">
            <v>Futures</v>
          </cell>
        </row>
        <row r="525">
          <cell r="C525" t="str">
            <v>NATIONALUM260522</v>
          </cell>
          <cell r="D525" t="str">
            <v>Futures</v>
          </cell>
          <cell r="E525" t="str">
            <v>Futures</v>
          </cell>
        </row>
        <row r="526">
          <cell r="C526" t="str">
            <v>OFSS260522</v>
          </cell>
          <cell r="D526" t="str">
            <v>Futures</v>
          </cell>
          <cell r="E526" t="str">
            <v>Futures</v>
          </cell>
        </row>
        <row r="527">
          <cell r="C527" t="str">
            <v>PEL260522</v>
          </cell>
          <cell r="D527" t="str">
            <v>Futures</v>
          </cell>
          <cell r="E527" t="str">
            <v>Futures</v>
          </cell>
        </row>
        <row r="528">
          <cell r="C528" t="str">
            <v>RBLBANK260522</v>
          </cell>
          <cell r="D528" t="str">
            <v>Futures</v>
          </cell>
          <cell r="E528" t="str">
            <v>Futures</v>
          </cell>
        </row>
        <row r="529">
          <cell r="C529" t="str">
            <v>SAIL260522</v>
          </cell>
          <cell r="D529" t="str">
            <v>Futures</v>
          </cell>
          <cell r="E529" t="str">
            <v>Futures</v>
          </cell>
        </row>
        <row r="530">
          <cell r="C530" t="str">
            <v>STAR260522</v>
          </cell>
          <cell r="D530" t="str">
            <v>Futures</v>
          </cell>
          <cell r="E530" t="str">
            <v>Futures</v>
          </cell>
        </row>
        <row r="531">
          <cell r="C531" t="str">
            <v>AARTIIND260522</v>
          </cell>
          <cell r="D531" t="str">
            <v>Futures</v>
          </cell>
          <cell r="E531" t="str">
            <v>Futures</v>
          </cell>
        </row>
        <row r="532">
          <cell r="C532" t="str">
            <v>ABB260522</v>
          </cell>
          <cell r="D532" t="str">
            <v>Futures</v>
          </cell>
          <cell r="E532" t="str">
            <v>Futures</v>
          </cell>
        </row>
        <row r="533">
          <cell r="C533" t="str">
            <v>ABCAPITAL260522</v>
          </cell>
          <cell r="D533" t="str">
            <v>Futures</v>
          </cell>
          <cell r="E533" t="str">
            <v>Futures</v>
          </cell>
        </row>
        <row r="534">
          <cell r="C534" t="str">
            <v>ABFRL260522</v>
          </cell>
          <cell r="D534" t="str">
            <v>Futures</v>
          </cell>
          <cell r="E534" t="str">
            <v>Futures</v>
          </cell>
        </row>
        <row r="535">
          <cell r="C535" t="str">
            <v>ACC260522</v>
          </cell>
          <cell r="D535" t="str">
            <v>Futures</v>
          </cell>
          <cell r="E535" t="str">
            <v>Futures</v>
          </cell>
        </row>
        <row r="536">
          <cell r="C536" t="str">
            <v>ADANIENT260522</v>
          </cell>
          <cell r="D536" t="str">
            <v>Futures</v>
          </cell>
          <cell r="E536" t="str">
            <v>Futures</v>
          </cell>
        </row>
        <row r="537">
          <cell r="C537" t="str">
            <v>ADANIPORTS260522</v>
          </cell>
          <cell r="D537" t="str">
            <v>Futures</v>
          </cell>
          <cell r="E537" t="str">
            <v>Futures</v>
          </cell>
        </row>
        <row r="538">
          <cell r="C538" t="str">
            <v>ALKEM260522</v>
          </cell>
          <cell r="D538" t="str">
            <v>Futures</v>
          </cell>
          <cell r="E538" t="str">
            <v>Futures</v>
          </cell>
        </row>
        <row r="539">
          <cell r="C539" t="str">
            <v>AMARAJABAT260522</v>
          </cell>
          <cell r="D539" t="str">
            <v>Futures</v>
          </cell>
          <cell r="E539" t="str">
            <v>Futures</v>
          </cell>
        </row>
        <row r="540">
          <cell r="C540" t="str">
            <v>APOLLOHOSP260522</v>
          </cell>
          <cell r="D540" t="str">
            <v>Futures</v>
          </cell>
          <cell r="E540" t="str">
            <v>Futures</v>
          </cell>
        </row>
        <row r="541">
          <cell r="C541" t="str">
            <v>APOLLOTYRE260522</v>
          </cell>
          <cell r="D541" t="str">
            <v>Futures</v>
          </cell>
          <cell r="E541" t="str">
            <v>Futures</v>
          </cell>
        </row>
        <row r="542">
          <cell r="C542" t="str">
            <v>ASHOKLEY260522</v>
          </cell>
          <cell r="D542" t="str">
            <v>Futures</v>
          </cell>
          <cell r="E542" t="str">
            <v>Futures</v>
          </cell>
        </row>
        <row r="543">
          <cell r="C543" t="str">
            <v>BAJAJFINSV260522</v>
          </cell>
          <cell r="D543" t="str">
            <v>Futures</v>
          </cell>
          <cell r="E543" t="str">
            <v>Futures</v>
          </cell>
        </row>
        <row r="544">
          <cell r="C544" t="str">
            <v>BALRAMCHIN260522</v>
          </cell>
          <cell r="D544" t="str">
            <v>Futures</v>
          </cell>
          <cell r="E544" t="str">
            <v>Futures</v>
          </cell>
        </row>
        <row r="545">
          <cell r="C545" t="str">
            <v>BANKBARODA260522</v>
          </cell>
          <cell r="D545" t="str">
            <v>Futures</v>
          </cell>
          <cell r="E545" t="str">
            <v>Futures</v>
          </cell>
        </row>
        <row r="546">
          <cell r="C546" t="str">
            <v>BATAINDIA260522</v>
          </cell>
          <cell r="D546" t="str">
            <v>Futures</v>
          </cell>
          <cell r="E546" t="str">
            <v>Futures</v>
          </cell>
        </row>
        <row r="547">
          <cell r="C547" t="str">
            <v>BEL260522</v>
          </cell>
          <cell r="D547" t="str">
            <v>Futures</v>
          </cell>
          <cell r="E547" t="str">
            <v>Futures</v>
          </cell>
        </row>
        <row r="548">
          <cell r="C548" t="str">
            <v>BERGEPAINT260522</v>
          </cell>
          <cell r="D548" t="str">
            <v>Futures</v>
          </cell>
          <cell r="E548" t="str">
            <v>Futures</v>
          </cell>
        </row>
        <row r="549">
          <cell r="C549" t="str">
            <v>BHARATFORG260522</v>
          </cell>
          <cell r="D549" t="str">
            <v>Futures</v>
          </cell>
          <cell r="E549" t="str">
            <v>Futures</v>
          </cell>
        </row>
        <row r="550">
          <cell r="C550" t="str">
            <v>BHEL260522</v>
          </cell>
          <cell r="D550" t="str">
            <v>Futures</v>
          </cell>
          <cell r="E550" t="str">
            <v>Futures</v>
          </cell>
        </row>
        <row r="551">
          <cell r="C551" t="str">
            <v>BIOCON260522</v>
          </cell>
          <cell r="D551" t="str">
            <v>Futures</v>
          </cell>
          <cell r="E551" t="str">
            <v>Futures</v>
          </cell>
        </row>
        <row r="552">
          <cell r="C552" t="str">
            <v>BOSCHLTD260522</v>
          </cell>
          <cell r="D552" t="str">
            <v>Futures</v>
          </cell>
          <cell r="E552" t="str">
            <v>Futures</v>
          </cell>
        </row>
        <row r="553">
          <cell r="C553" t="str">
            <v>BSOFT260522</v>
          </cell>
          <cell r="D553" t="str">
            <v>Futures</v>
          </cell>
          <cell r="E553" t="str">
            <v>Futures</v>
          </cell>
        </row>
        <row r="554">
          <cell r="C554" t="str">
            <v>CHOLAFIN260522</v>
          </cell>
          <cell r="D554" t="str">
            <v>Futures</v>
          </cell>
          <cell r="E554" t="str">
            <v>Futures</v>
          </cell>
        </row>
        <row r="555">
          <cell r="C555" t="str">
            <v>CIPLA260522</v>
          </cell>
          <cell r="D555" t="str">
            <v>Futures</v>
          </cell>
          <cell r="E555" t="str">
            <v>Futures</v>
          </cell>
        </row>
        <row r="556">
          <cell r="C556" t="str">
            <v>COALINDIA260522</v>
          </cell>
          <cell r="D556" t="str">
            <v>Futures</v>
          </cell>
          <cell r="E556" t="str">
            <v>Futures</v>
          </cell>
        </row>
        <row r="557">
          <cell r="C557" t="str">
            <v>COLPAL260522</v>
          </cell>
          <cell r="D557" t="str">
            <v>Futures</v>
          </cell>
          <cell r="E557" t="str">
            <v>Futures</v>
          </cell>
        </row>
        <row r="558">
          <cell r="C558" t="str">
            <v>CONCOR260522</v>
          </cell>
          <cell r="D558" t="str">
            <v>Futures</v>
          </cell>
          <cell r="E558" t="str">
            <v>Futures</v>
          </cell>
        </row>
        <row r="559">
          <cell r="C559" t="str">
            <v>COROMANDEL260522</v>
          </cell>
          <cell r="D559" t="str">
            <v>Futures</v>
          </cell>
          <cell r="E559" t="str">
            <v>Futures</v>
          </cell>
        </row>
        <row r="560">
          <cell r="C560" t="str">
            <v>CROMPTON260522</v>
          </cell>
          <cell r="D560" t="str">
            <v>Futures</v>
          </cell>
          <cell r="E560" t="str">
            <v>Futures</v>
          </cell>
        </row>
        <row r="561">
          <cell r="C561" t="str">
            <v>CUB260522</v>
          </cell>
          <cell r="D561" t="str">
            <v>Futures</v>
          </cell>
          <cell r="E561" t="str">
            <v>Futures</v>
          </cell>
        </row>
        <row r="562">
          <cell r="C562" t="str">
            <v>CUMMINSIND260522</v>
          </cell>
          <cell r="D562" t="str">
            <v>Futures</v>
          </cell>
          <cell r="E562" t="str">
            <v>Futures</v>
          </cell>
        </row>
        <row r="563">
          <cell r="C563" t="str">
            <v>DALBHARAT260522</v>
          </cell>
          <cell r="D563" t="str">
            <v>Futures</v>
          </cell>
          <cell r="E563" t="str">
            <v>Futures</v>
          </cell>
        </row>
        <row r="564">
          <cell r="C564" t="str">
            <v>DIVISLAB260522</v>
          </cell>
          <cell r="D564" t="str">
            <v>Futures</v>
          </cell>
          <cell r="E564" t="str">
            <v>Futures</v>
          </cell>
        </row>
        <row r="565">
          <cell r="C565" t="str">
            <v>DRREDDY260522</v>
          </cell>
          <cell r="D565" t="str">
            <v>Futures</v>
          </cell>
          <cell r="E565" t="str">
            <v>Futures</v>
          </cell>
        </row>
        <row r="566">
          <cell r="C566" t="str">
            <v>EICHERMOT260522</v>
          </cell>
          <cell r="D566" t="str">
            <v>Futures</v>
          </cell>
          <cell r="E566" t="str">
            <v>Futures</v>
          </cell>
        </row>
        <row r="567">
          <cell r="C567" t="str">
            <v>ESCORTS260522</v>
          </cell>
          <cell r="D567" t="str">
            <v>Futures</v>
          </cell>
          <cell r="E567" t="str">
            <v>Futures</v>
          </cell>
        </row>
        <row r="568">
          <cell r="C568" t="str">
            <v>EXIDEIND260522</v>
          </cell>
          <cell r="D568" t="str">
            <v>Futures</v>
          </cell>
          <cell r="E568" t="str">
            <v>Futures</v>
          </cell>
        </row>
        <row r="569">
          <cell r="C569" t="str">
            <v>FEDERALBNK260522</v>
          </cell>
          <cell r="D569" t="str">
            <v>Futures</v>
          </cell>
          <cell r="E569" t="str">
            <v>Futures</v>
          </cell>
        </row>
        <row r="570">
          <cell r="C570" t="str">
            <v>FSL260522</v>
          </cell>
          <cell r="D570" t="str">
            <v>Futures</v>
          </cell>
          <cell r="E570" t="str">
            <v>Futures</v>
          </cell>
        </row>
        <row r="571">
          <cell r="C571" t="str">
            <v>GAIL260522</v>
          </cell>
          <cell r="D571" t="str">
            <v>Futures</v>
          </cell>
          <cell r="E571" t="str">
            <v>Futures</v>
          </cell>
        </row>
        <row r="572">
          <cell r="C572" t="str">
            <v>GMRINFRA260522</v>
          </cell>
          <cell r="D572" t="str">
            <v>Futures</v>
          </cell>
          <cell r="E572" t="str">
            <v>Futures</v>
          </cell>
        </row>
        <row r="573">
          <cell r="C573" t="str">
            <v>GNFC260522</v>
          </cell>
          <cell r="D573" t="str">
            <v>Futures</v>
          </cell>
          <cell r="E573" t="str">
            <v>Futures</v>
          </cell>
        </row>
        <row r="574">
          <cell r="C574" t="str">
            <v>GODREJCP260522</v>
          </cell>
          <cell r="D574" t="str">
            <v>Futures</v>
          </cell>
          <cell r="E574" t="str">
            <v>Futures</v>
          </cell>
        </row>
        <row r="575">
          <cell r="C575" t="str">
            <v>GODREJPROP260522</v>
          </cell>
          <cell r="D575" t="str">
            <v>Futures</v>
          </cell>
          <cell r="E575" t="str">
            <v>Futures</v>
          </cell>
        </row>
        <row r="576">
          <cell r="C576" t="str">
            <v>GRANULES260522</v>
          </cell>
          <cell r="D576" t="str">
            <v>Futures</v>
          </cell>
          <cell r="E576" t="str">
            <v>Futures</v>
          </cell>
        </row>
        <row r="577">
          <cell r="C577" t="str">
            <v>GSPL260522</v>
          </cell>
          <cell r="D577" t="str">
            <v>Futures</v>
          </cell>
          <cell r="E577" t="str">
            <v>Futures</v>
          </cell>
        </row>
        <row r="578">
          <cell r="C578" t="str">
            <v>HAL260522</v>
          </cell>
          <cell r="D578" t="str">
            <v>Futures</v>
          </cell>
          <cell r="E578" t="str">
            <v>Futures</v>
          </cell>
        </row>
        <row r="579">
          <cell r="C579" t="str">
            <v>HAVELLS260522</v>
          </cell>
          <cell r="D579" t="str">
            <v>Futures</v>
          </cell>
          <cell r="E579" t="str">
            <v>Futures</v>
          </cell>
        </row>
        <row r="580">
          <cell r="C580" t="str">
            <v>HDFCBANK260522</v>
          </cell>
          <cell r="D580" t="str">
            <v>Futures</v>
          </cell>
          <cell r="E580" t="str">
            <v>Futures</v>
          </cell>
        </row>
        <row r="581">
          <cell r="C581" t="str">
            <v>HINDALCO260522</v>
          </cell>
          <cell r="D581" t="str">
            <v>Futures</v>
          </cell>
          <cell r="E581" t="str">
            <v>Futures</v>
          </cell>
        </row>
        <row r="582">
          <cell r="C582" t="str">
            <v>HINDCOPPER260522</v>
          </cell>
          <cell r="D582" t="str">
            <v>Futures</v>
          </cell>
          <cell r="E582" t="str">
            <v>Futures</v>
          </cell>
        </row>
        <row r="583">
          <cell r="C583" t="str">
            <v>IBULHSGFIN260522</v>
          </cell>
          <cell r="D583" t="str">
            <v>Futures</v>
          </cell>
          <cell r="E583" t="str">
            <v>Futures</v>
          </cell>
        </row>
        <row r="584">
          <cell r="C584" t="str">
            <v>ICICIBANK260522</v>
          </cell>
          <cell r="D584" t="str">
            <v>Futures</v>
          </cell>
          <cell r="E584" t="str">
            <v>Futures</v>
          </cell>
        </row>
        <row r="585">
          <cell r="C585" t="str">
            <v>ICICIGI260522</v>
          </cell>
          <cell r="D585" t="str">
            <v>Futures</v>
          </cell>
          <cell r="E585" t="str">
            <v>Futures</v>
          </cell>
        </row>
        <row r="586">
          <cell r="C586" t="str">
            <v>ICICIPRULI260522</v>
          </cell>
          <cell r="D586" t="str">
            <v>Futures</v>
          </cell>
          <cell r="E586" t="str">
            <v>Futures</v>
          </cell>
        </row>
        <row r="587">
          <cell r="C587" t="str">
            <v>IDFCFIRSTB260522</v>
          </cell>
          <cell r="D587" t="str">
            <v>Futures</v>
          </cell>
          <cell r="E587" t="str">
            <v>Futures</v>
          </cell>
        </row>
        <row r="588">
          <cell r="C588" t="str">
            <v>IEX260522</v>
          </cell>
          <cell r="D588" t="str">
            <v>Futures</v>
          </cell>
          <cell r="E588" t="str">
            <v>Futures</v>
          </cell>
        </row>
        <row r="589">
          <cell r="C589" t="str">
            <v>INDIGO260522</v>
          </cell>
          <cell r="D589" t="str">
            <v>Futures</v>
          </cell>
          <cell r="E589" t="str">
            <v>Futures</v>
          </cell>
        </row>
        <row r="590">
          <cell r="C590" t="str">
            <v>INDUSTOWER260522</v>
          </cell>
          <cell r="D590" t="str">
            <v>Futures</v>
          </cell>
          <cell r="E590" t="str">
            <v>Futures</v>
          </cell>
        </row>
        <row r="591">
          <cell r="C591" t="str">
            <v>INFY260522</v>
          </cell>
          <cell r="D591" t="str">
            <v>Futures</v>
          </cell>
          <cell r="E591" t="str">
            <v>Futures</v>
          </cell>
        </row>
        <row r="592">
          <cell r="C592" t="str">
            <v>INTELLECT260522</v>
          </cell>
          <cell r="D592" t="str">
            <v>Futures</v>
          </cell>
          <cell r="E592" t="str">
            <v>Futures</v>
          </cell>
        </row>
        <row r="593">
          <cell r="C593" t="str">
            <v>IOC260522</v>
          </cell>
          <cell r="D593" t="str">
            <v>Futures</v>
          </cell>
          <cell r="E593" t="str">
            <v>Futures</v>
          </cell>
        </row>
        <row r="594">
          <cell r="C594" t="str">
            <v>JSWSTEEL260522</v>
          </cell>
          <cell r="D594" t="str">
            <v>Futures</v>
          </cell>
          <cell r="E594" t="str">
            <v>Futures</v>
          </cell>
        </row>
        <row r="595">
          <cell r="C595" t="str">
            <v>LICHSGFIN260522</v>
          </cell>
          <cell r="D595" t="str">
            <v>Futures</v>
          </cell>
          <cell r="E595" t="str">
            <v>Futures</v>
          </cell>
        </row>
        <row r="596">
          <cell r="C596" t="str">
            <v>LT260522</v>
          </cell>
          <cell r="D596" t="str">
            <v>Futures</v>
          </cell>
          <cell r="E596" t="str">
            <v>Futures</v>
          </cell>
        </row>
        <row r="597">
          <cell r="C597" t="str">
            <v>LTTS260522</v>
          </cell>
          <cell r="D597" t="str">
            <v>Futures</v>
          </cell>
          <cell r="E597" t="str">
            <v>Futures</v>
          </cell>
        </row>
        <row r="598">
          <cell r="C598" t="str">
            <v>LUPIN260522</v>
          </cell>
          <cell r="D598" t="str">
            <v>Futures</v>
          </cell>
          <cell r="E598" t="str">
            <v>Futures</v>
          </cell>
        </row>
        <row r="599">
          <cell r="C599" t="str">
            <v>M&amp;M260522</v>
          </cell>
          <cell r="D599" t="str">
            <v>Futures</v>
          </cell>
          <cell r="E599" t="str">
            <v>Futures</v>
          </cell>
        </row>
        <row r="600">
          <cell r="C600" t="str">
            <v>M&amp;MFIN260522</v>
          </cell>
          <cell r="D600" t="str">
            <v>Futures</v>
          </cell>
          <cell r="E600" t="str">
            <v>Futures</v>
          </cell>
        </row>
        <row r="601">
          <cell r="C601" t="str">
            <v>MANAPPURAM260522</v>
          </cell>
          <cell r="D601" t="str">
            <v>Futures</v>
          </cell>
          <cell r="E601" t="str">
            <v>Futures</v>
          </cell>
        </row>
        <row r="602">
          <cell r="C602" t="str">
            <v>MFSL260522</v>
          </cell>
          <cell r="D602" t="str">
            <v>Futures</v>
          </cell>
          <cell r="E602" t="str">
            <v>Futures</v>
          </cell>
        </row>
        <row r="603">
          <cell r="C603" t="str">
            <v>MINDTREE260522</v>
          </cell>
          <cell r="D603" t="str">
            <v>Futures</v>
          </cell>
          <cell r="E603" t="str">
            <v>Futures</v>
          </cell>
        </row>
        <row r="604">
          <cell r="C604" t="str">
            <v>MOTHERSUMI260522</v>
          </cell>
          <cell r="D604" t="str">
            <v>Futures</v>
          </cell>
          <cell r="E604" t="str">
            <v>Futures</v>
          </cell>
        </row>
        <row r="605">
          <cell r="C605" t="str">
            <v>MPHASIS260522</v>
          </cell>
          <cell r="D605" t="str">
            <v>Futures</v>
          </cell>
          <cell r="E605" t="str">
            <v>Futures</v>
          </cell>
        </row>
        <row r="606">
          <cell r="C606" t="str">
            <v>MUTHOOTFIN260522</v>
          </cell>
          <cell r="D606" t="str">
            <v>Futures</v>
          </cell>
          <cell r="E606" t="str">
            <v>Futures</v>
          </cell>
        </row>
        <row r="607">
          <cell r="C607" t="str">
            <v>NAM-INDIA260522</v>
          </cell>
          <cell r="D607" t="str">
            <v>Futures</v>
          </cell>
          <cell r="E607" t="str">
            <v>Futures</v>
          </cell>
        </row>
        <row r="608">
          <cell r="C608" t="str">
            <v>NAUKRI260522</v>
          </cell>
          <cell r="D608" t="str">
            <v>Futures</v>
          </cell>
          <cell r="E608" t="str">
            <v>Futures</v>
          </cell>
        </row>
        <row r="609">
          <cell r="C609" t="str">
            <v>NBCC260522</v>
          </cell>
          <cell r="D609" t="str">
            <v>Futures</v>
          </cell>
          <cell r="E609" t="str">
            <v>Futures</v>
          </cell>
        </row>
        <row r="610">
          <cell r="C610" t="str">
            <v>NESTLEIND260522</v>
          </cell>
          <cell r="D610" t="str">
            <v>Futures</v>
          </cell>
          <cell r="E610" t="str">
            <v>Futures</v>
          </cell>
        </row>
        <row r="611">
          <cell r="C611" t="str">
            <v>NMDC260522</v>
          </cell>
          <cell r="D611" t="str">
            <v>Futures</v>
          </cell>
          <cell r="E611" t="str">
            <v>Futures</v>
          </cell>
        </row>
        <row r="612">
          <cell r="C612" t="str">
            <v>NTPC260522</v>
          </cell>
          <cell r="D612" t="str">
            <v>Futures</v>
          </cell>
          <cell r="E612" t="str">
            <v>Futures</v>
          </cell>
        </row>
        <row r="613">
          <cell r="C613" t="str">
            <v>OBEROIRLTY260522</v>
          </cell>
          <cell r="D613" t="str">
            <v>Futures</v>
          </cell>
          <cell r="E613" t="str">
            <v>Futures</v>
          </cell>
        </row>
        <row r="614">
          <cell r="C614" t="str">
            <v>ONGC260522</v>
          </cell>
          <cell r="D614" t="str">
            <v>Futures</v>
          </cell>
          <cell r="E614" t="str">
            <v>Futures</v>
          </cell>
        </row>
        <row r="615">
          <cell r="C615" t="str">
            <v>PAGEIND260522</v>
          </cell>
          <cell r="D615" t="str">
            <v>Futures</v>
          </cell>
          <cell r="E615" t="str">
            <v>Futures</v>
          </cell>
        </row>
        <row r="616">
          <cell r="C616" t="str">
            <v>PERSISTENT260522</v>
          </cell>
          <cell r="D616" t="str">
            <v>Futures</v>
          </cell>
          <cell r="E616" t="str">
            <v>Futures</v>
          </cell>
        </row>
        <row r="617">
          <cell r="C617" t="str">
            <v>PETRONET260522</v>
          </cell>
          <cell r="D617" t="str">
            <v>Futures</v>
          </cell>
          <cell r="E617" t="str">
            <v>Futures</v>
          </cell>
        </row>
        <row r="618">
          <cell r="C618" t="str">
            <v>PFC260522</v>
          </cell>
          <cell r="D618" t="str">
            <v>Futures</v>
          </cell>
          <cell r="E618" t="str">
            <v>Futures</v>
          </cell>
        </row>
        <row r="619">
          <cell r="C619" t="str">
            <v>PIIND260522</v>
          </cell>
          <cell r="D619" t="str">
            <v>Futures</v>
          </cell>
          <cell r="E619" t="str">
            <v>Futures</v>
          </cell>
        </row>
        <row r="620">
          <cell r="C620" t="str">
            <v>PNB260522</v>
          </cell>
          <cell r="D620" t="str">
            <v>Futures</v>
          </cell>
          <cell r="E620" t="str">
            <v>Futures</v>
          </cell>
        </row>
        <row r="621">
          <cell r="C621" t="str">
            <v>POLYCAB260522</v>
          </cell>
          <cell r="D621" t="str">
            <v>Futures</v>
          </cell>
          <cell r="E621" t="str">
            <v>Futures</v>
          </cell>
        </row>
        <row r="622">
          <cell r="C622" t="str">
            <v>POWERGRID260522</v>
          </cell>
          <cell r="D622" t="str">
            <v>Futures</v>
          </cell>
          <cell r="E622" t="str">
            <v>Futures</v>
          </cell>
        </row>
        <row r="623">
          <cell r="C623" t="str">
            <v>PVR260522</v>
          </cell>
          <cell r="D623" t="str">
            <v>Futures</v>
          </cell>
          <cell r="E623" t="str">
            <v>Futures</v>
          </cell>
        </row>
        <row r="624">
          <cell r="C624" t="str">
            <v>RAIN260522</v>
          </cell>
          <cell r="D624" t="str">
            <v>Futures</v>
          </cell>
          <cell r="E624" t="str">
            <v>Futures</v>
          </cell>
        </row>
        <row r="625">
          <cell r="C625" t="str">
            <v>RAMCOCEM260522</v>
          </cell>
          <cell r="D625" t="str">
            <v>Futures</v>
          </cell>
          <cell r="E625" t="str">
            <v>Futures</v>
          </cell>
        </row>
        <row r="626">
          <cell r="C626" t="str">
            <v>RECLTD260522</v>
          </cell>
          <cell r="D626" t="str">
            <v>Futures</v>
          </cell>
          <cell r="E626" t="str">
            <v>Futures</v>
          </cell>
        </row>
        <row r="627">
          <cell r="C627" t="str">
            <v>SIEMENS260522</v>
          </cell>
          <cell r="D627" t="str">
            <v>Futures</v>
          </cell>
          <cell r="E627" t="str">
            <v>Futures</v>
          </cell>
        </row>
        <row r="628">
          <cell r="C628" t="str">
            <v>SRF260522</v>
          </cell>
          <cell r="D628" t="str">
            <v>Futures</v>
          </cell>
          <cell r="E628" t="str">
            <v>Futures</v>
          </cell>
        </row>
        <row r="629">
          <cell r="C629" t="str">
            <v>SRTRANSFIN260522</v>
          </cell>
          <cell r="D629" t="str">
            <v>Futures</v>
          </cell>
          <cell r="E629" t="str">
            <v>Futures</v>
          </cell>
        </row>
        <row r="630">
          <cell r="C630" t="str">
            <v>SUNTV260522</v>
          </cell>
          <cell r="D630" t="str">
            <v>Futures</v>
          </cell>
          <cell r="E630" t="str">
            <v>Futures</v>
          </cell>
        </row>
        <row r="631">
          <cell r="C631" t="str">
            <v>SYNGENE260522</v>
          </cell>
          <cell r="D631" t="str">
            <v>Futures</v>
          </cell>
          <cell r="E631" t="str">
            <v>Futures</v>
          </cell>
        </row>
        <row r="632">
          <cell r="C632" t="str">
            <v>TATACHEM260522</v>
          </cell>
          <cell r="D632" t="str">
            <v>Futures</v>
          </cell>
          <cell r="E632" t="str">
            <v>Futures</v>
          </cell>
        </row>
        <row r="633">
          <cell r="C633" t="str">
            <v>TATACOMM260522</v>
          </cell>
          <cell r="D633" t="str">
            <v>Futures</v>
          </cell>
          <cell r="E633" t="str">
            <v>Futures</v>
          </cell>
        </row>
        <row r="634">
          <cell r="C634" t="str">
            <v>TATAMOTORS260522</v>
          </cell>
          <cell r="D634" t="str">
            <v>Futures</v>
          </cell>
          <cell r="E634" t="str">
            <v>Futures</v>
          </cell>
        </row>
        <row r="635">
          <cell r="C635" t="str">
            <v>TATAPOWER260522</v>
          </cell>
          <cell r="D635" t="str">
            <v>Futures</v>
          </cell>
          <cell r="E635" t="str">
            <v>Futures</v>
          </cell>
        </row>
        <row r="636">
          <cell r="C636" t="str">
            <v>TORNTPHARM260522</v>
          </cell>
          <cell r="D636" t="str">
            <v>Futures</v>
          </cell>
          <cell r="E636" t="str">
            <v>Futures</v>
          </cell>
        </row>
        <row r="637">
          <cell r="C637" t="str">
            <v>TRENT260522</v>
          </cell>
          <cell r="D637" t="str">
            <v>Futures</v>
          </cell>
          <cell r="E637" t="str">
            <v>Futures</v>
          </cell>
        </row>
        <row r="638">
          <cell r="C638" t="str">
            <v>TVSMOTOR260522</v>
          </cell>
          <cell r="D638" t="str">
            <v>Futures</v>
          </cell>
          <cell r="E638" t="str">
            <v>Futures</v>
          </cell>
        </row>
        <row r="639">
          <cell r="C639" t="str">
            <v>UBL260522</v>
          </cell>
          <cell r="D639" t="str">
            <v>Futures</v>
          </cell>
          <cell r="E639" t="str">
            <v>Futures</v>
          </cell>
        </row>
        <row r="640">
          <cell r="C640" t="str">
            <v>WHIRLPOOL260522</v>
          </cell>
          <cell r="D640" t="str">
            <v>Futures</v>
          </cell>
          <cell r="E640" t="str">
            <v>Futures</v>
          </cell>
        </row>
        <row r="641">
          <cell r="C641" t="str">
            <v>WIPRO260522</v>
          </cell>
          <cell r="D641" t="str">
            <v>Futures</v>
          </cell>
          <cell r="E641" t="str">
            <v>Futures</v>
          </cell>
        </row>
        <row r="642">
          <cell r="C642" t="str">
            <v>SBICARD260522</v>
          </cell>
          <cell r="D642" t="str">
            <v>Futures</v>
          </cell>
          <cell r="E642" t="str">
            <v>Futures</v>
          </cell>
        </row>
        <row r="643">
          <cell r="C643" t="str">
            <v>IN0020180488</v>
          </cell>
          <cell r="D643" t="str">
            <v>07.32% GOI 28-JAN-2024</v>
          </cell>
          <cell r="E643" t="str">
            <v>07.32% GOI 28-01-2024</v>
          </cell>
        </row>
        <row r="644">
          <cell r="C644" t="str">
            <v>INE385W01011</v>
          </cell>
          <cell r="D644" t="str">
            <v>Dishman Carbogen Amcis Limited</v>
          </cell>
          <cell r="E644" t="str">
            <v>Dishman Carbogen Amcis Limited</v>
          </cell>
        </row>
        <row r="645">
          <cell r="C645" t="str">
            <v>INE700A01033</v>
          </cell>
          <cell r="D645" t="str">
            <v>Jubilant Life Sciences Limited</v>
          </cell>
          <cell r="E645" t="str">
            <v>Jubilant Life Sciences Limited</v>
          </cell>
        </row>
        <row r="646">
          <cell r="C646" t="str">
            <v>INE031A01017</v>
          </cell>
          <cell r="D646" t="str">
            <v>Housing and Urban Development Corporation Limited</v>
          </cell>
          <cell r="E646" t="str">
            <v>Housing and Urban Development Corporation Limited</v>
          </cell>
        </row>
        <row r="647">
          <cell r="C647" t="str">
            <v>INE026A01025</v>
          </cell>
          <cell r="D647" t="str">
            <v>Gujarat State Fertilizers &amp; Chemicals Limited</v>
          </cell>
          <cell r="E647" t="str">
            <v>Gujarat State Fertilizers &amp; Chemicals Limited</v>
          </cell>
        </row>
        <row r="648">
          <cell r="C648" t="str">
            <v>INE061F01013</v>
          </cell>
          <cell r="D648" t="str">
            <v>Fortis Healthcare Limited</v>
          </cell>
          <cell r="E648" t="str">
            <v>Fortis Healthcare Limited</v>
          </cell>
        </row>
        <row r="649">
          <cell r="C649" t="str">
            <v>INE019A01038</v>
          </cell>
          <cell r="D649" t="str">
            <v>JSW Steel Limited</v>
          </cell>
          <cell r="E649" t="str">
            <v>JSW Steel Limited</v>
          </cell>
        </row>
        <row r="650">
          <cell r="C650" t="str">
            <v>INE483S01020</v>
          </cell>
          <cell r="D650" t="str">
            <v>Infibeam Avenues Limited</v>
          </cell>
          <cell r="E650" t="str">
            <v>Infibeam Avenues Limited</v>
          </cell>
        </row>
        <row r="651">
          <cell r="C651" t="str">
            <v>INE230A01023</v>
          </cell>
          <cell r="D651" t="str">
            <v>EIH Limited</v>
          </cell>
          <cell r="E651" t="str">
            <v>EIH Limited</v>
          </cell>
        </row>
        <row r="652">
          <cell r="C652" t="str">
            <v>INE771A01026</v>
          </cell>
          <cell r="D652" t="str">
            <v>Mirza International Limited</v>
          </cell>
          <cell r="E652" t="str">
            <v>Mirza International Limited</v>
          </cell>
        </row>
        <row r="653">
          <cell r="C653" t="str">
            <v>INE384A01010</v>
          </cell>
          <cell r="D653" t="str">
            <v>Rane Holdings Limited</v>
          </cell>
          <cell r="E653" t="str">
            <v>Rane Holdings Limited</v>
          </cell>
        </row>
        <row r="654">
          <cell r="C654" t="str">
            <v>INE089A01023</v>
          </cell>
          <cell r="D654" t="str">
            <v>Dr. Reddy's Laboratories Limited</v>
          </cell>
          <cell r="E654" t="str">
            <v>Dr. Reddy's Laboratories Limited</v>
          </cell>
        </row>
        <row r="655">
          <cell r="C655" t="str">
            <v>INE140A01024</v>
          </cell>
          <cell r="D655" t="str">
            <v>Piramal Enterprises Limited</v>
          </cell>
          <cell r="E655" t="str">
            <v>Piramal Enterprises Limited</v>
          </cell>
        </row>
        <row r="656">
          <cell r="C656" t="str">
            <v>INE736A01011</v>
          </cell>
          <cell r="D656" t="str">
            <v>Central Depository Services (India) Limited</v>
          </cell>
          <cell r="E656" t="str">
            <v>Central Depository Services (India) Limited</v>
          </cell>
        </row>
        <row r="657">
          <cell r="C657" t="str">
            <v>INE906B07FT4</v>
          </cell>
          <cell r="D657" t="str">
            <v xml:space="preserve">National Highways Authority of India </v>
          </cell>
          <cell r="E657" t="str">
            <v>7.27% National Highways Authority of India 06-06-2022 **</v>
          </cell>
        </row>
        <row r="658">
          <cell r="C658" t="str">
            <v>INE477L08097</v>
          </cell>
          <cell r="D658" t="str">
            <v xml:space="preserve">IIFL Home Finance Limited </v>
          </cell>
          <cell r="E658" t="str">
            <v>8.93% IIFL Home Finance Limited 14-04-2023 **</v>
          </cell>
        </row>
        <row r="659">
          <cell r="C659" t="str">
            <v>IN0020170026</v>
          </cell>
          <cell r="D659" t="str">
            <v>06.79% GOI 15-MAY-2027</v>
          </cell>
          <cell r="E659" t="str">
            <v>06.79% GOI 15-05-2027</v>
          </cell>
        </row>
        <row r="660">
          <cell r="C660" t="str">
            <v>INE674K01013</v>
          </cell>
          <cell r="D660" t="str">
            <v>Aditya Birla Capital Limited</v>
          </cell>
          <cell r="E660" t="str">
            <v>Aditya Birla Capital Limited</v>
          </cell>
        </row>
        <row r="661">
          <cell r="C661" t="str">
            <v>INE269B01029</v>
          </cell>
          <cell r="D661" t="str">
            <v>Lakshmi Machine Works Limited</v>
          </cell>
          <cell r="E661" t="str">
            <v>Lakshmi Machine Works Limited</v>
          </cell>
        </row>
        <row r="662">
          <cell r="C662" t="str">
            <v>INE949L01017</v>
          </cell>
          <cell r="D662" t="str">
            <v>AU Small Finance Bank Limited</v>
          </cell>
          <cell r="E662" t="str">
            <v>AU Small Finance Bank Limited</v>
          </cell>
        </row>
        <row r="663">
          <cell r="C663" t="str">
            <v>INE542B01011</v>
          </cell>
          <cell r="D663" t="str">
            <v>AksharChem India Limited</v>
          </cell>
          <cell r="E663" t="str">
            <v>AksharChem India Limited</v>
          </cell>
        </row>
        <row r="664">
          <cell r="C664" t="str">
            <v>INE836A01035</v>
          </cell>
          <cell r="D664" t="str">
            <v>BIRLASOFT Limited</v>
          </cell>
          <cell r="E664" t="str">
            <v>BIRLASOFT Limited</v>
          </cell>
        </row>
        <row r="665">
          <cell r="C665" t="str">
            <v>INE153T01027</v>
          </cell>
          <cell r="D665" t="str">
            <v>BLS International Services Limited</v>
          </cell>
          <cell r="E665" t="str">
            <v>BLS International Services Limited</v>
          </cell>
        </row>
        <row r="666">
          <cell r="C666" t="str">
            <v>INE888B01018</v>
          </cell>
          <cell r="D666" t="str">
            <v>Poddar Housing and Development Limited</v>
          </cell>
          <cell r="E666" t="str">
            <v>Poddar Housing and Development Limited</v>
          </cell>
        </row>
        <row r="667">
          <cell r="C667" t="str">
            <v>INE239A01016</v>
          </cell>
          <cell r="D667" t="str">
            <v>Nestle India Limited</v>
          </cell>
          <cell r="E667" t="str">
            <v>Nestle India Limited</v>
          </cell>
        </row>
        <row r="668">
          <cell r="C668" t="str">
            <v>INE031B01049</v>
          </cell>
          <cell r="D668" t="str">
            <v>Ajanta Pharma Limited</v>
          </cell>
          <cell r="E668" t="str">
            <v>Ajanta Pharma Limited</v>
          </cell>
        </row>
        <row r="669">
          <cell r="C669" t="str">
            <v>INE477A01020</v>
          </cell>
          <cell r="D669" t="str">
            <v>Can Fin Homes Limited</v>
          </cell>
          <cell r="E669" t="str">
            <v>Can Fin Homes Limited</v>
          </cell>
        </row>
        <row r="670">
          <cell r="C670" t="str">
            <v>INE974X01010</v>
          </cell>
          <cell r="D670" t="str">
            <v>Tube Investment of India Limited</v>
          </cell>
          <cell r="E670" t="str">
            <v>Tube Investment of India Limited</v>
          </cell>
        </row>
        <row r="671">
          <cell r="C671" t="str">
            <v>INE549A01026</v>
          </cell>
          <cell r="D671" t="str">
            <v>Hindustan Construction Company Limited</v>
          </cell>
          <cell r="E671" t="str">
            <v>Hindustan Construction Company Limited</v>
          </cell>
        </row>
        <row r="672">
          <cell r="C672" t="str">
            <v>INE178A01016</v>
          </cell>
          <cell r="D672" t="str">
            <v>Chennai Petroleum Corporation Limited</v>
          </cell>
          <cell r="E672" t="str">
            <v>Chennai Petroleum Corporation Limited</v>
          </cell>
        </row>
        <row r="673">
          <cell r="C673" t="str">
            <v>INE020B01018</v>
          </cell>
          <cell r="D673" t="str">
            <v>Rec Limited</v>
          </cell>
          <cell r="E673" t="str">
            <v>Rec Limited</v>
          </cell>
        </row>
        <row r="674">
          <cell r="C674" t="str">
            <v>INE002S01010</v>
          </cell>
          <cell r="D674" t="str">
            <v>Mahanagar Gas Limited</v>
          </cell>
          <cell r="E674" t="str">
            <v>Mahanagar Gas Limited</v>
          </cell>
        </row>
        <row r="675">
          <cell r="C675" t="str">
            <v>INE945S07074</v>
          </cell>
          <cell r="D675" t="str">
            <v xml:space="preserve">Kudgi Transmission Limited (Fixed pooled transmission charges collected by PGCIL) </v>
          </cell>
          <cell r="E675" t="str">
            <v>8.50% Kudgi Transmission Limited 25-04-2022 (Fixed pooled transmission charges collected by PGCIL) **</v>
          </cell>
        </row>
        <row r="676">
          <cell r="C676" t="str">
            <v>IN0020090034</v>
          </cell>
          <cell r="D676" t="str">
            <v>07.35% GOI 22-JUN-2024</v>
          </cell>
          <cell r="E676" t="str">
            <v>07.35% GOI 22-06-2024</v>
          </cell>
        </row>
        <row r="677">
          <cell r="C677" t="str">
            <v>IN0020070028</v>
          </cell>
          <cell r="D677" t="str">
            <v>08.08% GOI 02-AUG-2022</v>
          </cell>
          <cell r="E677" t="str">
            <v>08.08% GOI 02-08-2022</v>
          </cell>
        </row>
        <row r="678">
          <cell r="C678" t="str">
            <v>INE765G01017</v>
          </cell>
          <cell r="D678" t="str">
            <v>ICICI Lombard General Insurance Company Limited</v>
          </cell>
          <cell r="E678" t="str">
            <v>ICICI Lombard General Insurance Company Limited</v>
          </cell>
        </row>
        <row r="679">
          <cell r="C679" t="str">
            <v>INE123W01016</v>
          </cell>
          <cell r="D679" t="str">
            <v>SBI Life Insurance Company Limited</v>
          </cell>
          <cell r="E679" t="str">
            <v>SBI Life Insurance Company Limited</v>
          </cell>
        </row>
        <row r="680">
          <cell r="C680" t="str">
            <v>INE600L01024</v>
          </cell>
          <cell r="D680" t="str">
            <v>Dr. Lal Path Labs Limited</v>
          </cell>
          <cell r="E680" t="str">
            <v>Dr. Lal Path Labs Limited</v>
          </cell>
        </row>
        <row r="681">
          <cell r="C681" t="str">
            <v>INE036D01028</v>
          </cell>
          <cell r="D681" t="str">
            <v>Karur Vysya Bank Limited</v>
          </cell>
          <cell r="E681" t="str">
            <v>Karur Vysya Bank Limited</v>
          </cell>
        </row>
        <row r="682">
          <cell r="C682" t="str">
            <v>INE040D01038</v>
          </cell>
          <cell r="D682" t="str">
            <v>Mayur Uniquoters Ltd</v>
          </cell>
          <cell r="E682" t="str">
            <v>Mayur Uniquoters Ltd</v>
          </cell>
        </row>
        <row r="683">
          <cell r="C683" t="str">
            <v>INE016A01026</v>
          </cell>
          <cell r="D683" t="str">
            <v>Dabur India Limited</v>
          </cell>
          <cell r="E683" t="str">
            <v>Dabur India Limited</v>
          </cell>
        </row>
        <row r="684">
          <cell r="C684" t="str">
            <v>INE545A01016</v>
          </cell>
          <cell r="D684" t="str">
            <v>HEG Limited</v>
          </cell>
          <cell r="E684" t="str">
            <v>HEG Limited</v>
          </cell>
        </row>
        <row r="685">
          <cell r="C685" t="str">
            <v>INE599M01018</v>
          </cell>
          <cell r="D685" t="str">
            <v>Just dial Limited</v>
          </cell>
          <cell r="E685" t="str">
            <v>Just dial Limited</v>
          </cell>
        </row>
        <row r="686">
          <cell r="C686" t="str">
            <v>INE935N01020</v>
          </cell>
          <cell r="D686" t="str">
            <v>Dixon Technologies (India) Limited</v>
          </cell>
          <cell r="E686" t="str">
            <v>Dixon Technologies (India) Limited</v>
          </cell>
        </row>
        <row r="687">
          <cell r="C687" t="str">
            <v>INE301A01014</v>
          </cell>
          <cell r="D687" t="str">
            <v>Raymond Limited</v>
          </cell>
          <cell r="E687" t="str">
            <v>Raymond Limited</v>
          </cell>
        </row>
        <row r="688">
          <cell r="C688" t="str">
            <v>INE536A01023</v>
          </cell>
          <cell r="D688" t="str">
            <v>Grindwell Norton Limited</v>
          </cell>
          <cell r="E688" t="str">
            <v>Grindwell Norton Limited</v>
          </cell>
        </row>
        <row r="689">
          <cell r="C689" t="str">
            <v>INE583C01021</v>
          </cell>
          <cell r="D689" t="str">
            <v>Deccan Cements Limited</v>
          </cell>
          <cell r="E689" t="str">
            <v>Deccan Cements Limited</v>
          </cell>
        </row>
        <row r="690">
          <cell r="C690" t="str">
            <v>INE133Y01011</v>
          </cell>
          <cell r="D690" t="str">
            <v>IFGL Refractories Limited</v>
          </cell>
          <cell r="E690" t="str">
            <v>IFGL Refractories Limited</v>
          </cell>
        </row>
        <row r="691">
          <cell r="C691" t="str">
            <v>INE029A01011</v>
          </cell>
          <cell r="D691" t="str">
            <v>Bharat Petroleum Corporation Limited</v>
          </cell>
          <cell r="E691" t="str">
            <v>Bharat Petroleum Corporation Limited</v>
          </cell>
        </row>
        <row r="692">
          <cell r="C692" t="str">
            <v>INE008A01015</v>
          </cell>
          <cell r="D692" t="str">
            <v>IDBI Bank Limited</v>
          </cell>
          <cell r="E692" t="str">
            <v>IDBI Bank Limited</v>
          </cell>
        </row>
        <row r="693">
          <cell r="C693" t="str">
            <v>INE114A01011</v>
          </cell>
          <cell r="D693" t="str">
            <v>Steel Authority of India Limited</v>
          </cell>
          <cell r="E693" t="str">
            <v>Steel Authority of India Limited</v>
          </cell>
        </row>
        <row r="694">
          <cell r="C694" t="str">
            <v>INE400K07051</v>
          </cell>
          <cell r="D694" t="str">
            <v xml:space="preserve">Andhra Pradesh Expressway Limited (Nhai Annuity Receivables) </v>
          </cell>
          <cell r="E694" t="str">
            <v>Andhra Pradesh Expressway Limited 15-10-2022** (Nhai Annuity Receivables)</v>
          </cell>
        </row>
        <row r="695">
          <cell r="C695" t="str">
            <v>INE795G01014</v>
          </cell>
          <cell r="D695" t="str">
            <v>HDFC Life Insurance Company Limited</v>
          </cell>
          <cell r="E695" t="str">
            <v>HDFC Life Insurance Company Limited</v>
          </cell>
        </row>
        <row r="696">
          <cell r="C696" t="str">
            <v>INE481Y01014</v>
          </cell>
          <cell r="D696" t="str">
            <v>General Insurance Corporation of India</v>
          </cell>
          <cell r="E696" t="str">
            <v>General Insurance Corporation of India</v>
          </cell>
        </row>
        <row r="697">
          <cell r="C697" t="str">
            <v>INE546Y01022</v>
          </cell>
          <cell r="D697" t="str">
            <v>Praxis Home Retail Limited</v>
          </cell>
          <cell r="E697" t="str">
            <v>Praxis Home Retail Limited</v>
          </cell>
        </row>
        <row r="698">
          <cell r="C698" t="str">
            <v>INE203G01027</v>
          </cell>
          <cell r="D698" t="str">
            <v>Indraprastha Gas Limited</v>
          </cell>
          <cell r="E698" t="str">
            <v>Indraprastha Gas Limited</v>
          </cell>
        </row>
        <row r="699">
          <cell r="C699" t="str">
            <v>INE764D01017</v>
          </cell>
          <cell r="D699" t="str">
            <v>V.S.T Tillers Tractors Limited</v>
          </cell>
          <cell r="E699" t="str">
            <v>V.S.T Tillers Tractors Limited</v>
          </cell>
        </row>
        <row r="700">
          <cell r="C700" t="str">
            <v>INE229H01012</v>
          </cell>
          <cell r="D700" t="str">
            <v>Nitin Spinners Limited</v>
          </cell>
          <cell r="E700" t="str">
            <v>Nitin Spinners Limited</v>
          </cell>
        </row>
        <row r="701">
          <cell r="C701" t="str">
            <v>INE872A01014</v>
          </cell>
          <cell r="D701" t="str">
            <v>SREI Infrastructure Finance Limited</v>
          </cell>
          <cell r="E701" t="str">
            <v>SREI Infrastructure Finance Limited</v>
          </cell>
        </row>
        <row r="702">
          <cell r="C702" t="str">
            <v>INE542F01012</v>
          </cell>
          <cell r="D702" t="str">
            <v>Reliance Naval and Engineering Limited</v>
          </cell>
          <cell r="E702" t="str">
            <v>Reliance Naval and Engineering Limited</v>
          </cell>
        </row>
        <row r="703">
          <cell r="C703" t="str">
            <v>INE455I01029</v>
          </cell>
          <cell r="D703" t="str">
            <v>Kaveri Seed Company Limited</v>
          </cell>
          <cell r="E703" t="str">
            <v>Kaveri Seed Company Limited</v>
          </cell>
        </row>
        <row r="704">
          <cell r="C704" t="str">
            <v>INE830C01026</v>
          </cell>
          <cell r="D704" t="str">
            <v>Emami Paper Limited</v>
          </cell>
          <cell r="E704" t="str">
            <v>Emami Paper Limited</v>
          </cell>
        </row>
        <row r="705">
          <cell r="C705" t="str">
            <v>INE371P01015</v>
          </cell>
          <cell r="D705" t="str">
            <v>Amber Enterprises Limited</v>
          </cell>
          <cell r="E705" t="str">
            <v>Amber Enterprises Limited</v>
          </cell>
        </row>
        <row r="706">
          <cell r="C706" t="str">
            <v>IN0020170174</v>
          </cell>
          <cell r="D706" t="str">
            <v>07.17% GOI 08-JAN-2028</v>
          </cell>
          <cell r="E706" t="str">
            <v>07.17% GOI 08-01-2028</v>
          </cell>
        </row>
        <row r="707">
          <cell r="C707" t="str">
            <v>INE084A01016</v>
          </cell>
          <cell r="D707" t="str">
            <v>Bank of India</v>
          </cell>
          <cell r="E707" t="str">
            <v>Bank of India</v>
          </cell>
        </row>
        <row r="708">
          <cell r="C708" t="str">
            <v>INE152A01029</v>
          </cell>
          <cell r="D708" t="str">
            <v>Thermax Limited</v>
          </cell>
          <cell r="E708" t="str">
            <v>Thermax Limited</v>
          </cell>
        </row>
        <row r="709">
          <cell r="C709" t="str">
            <v>INE142Z01019</v>
          </cell>
          <cell r="D709" t="str">
            <v>Orient Electric Limited</v>
          </cell>
          <cell r="E709" t="str">
            <v>Orient Electric Limited</v>
          </cell>
        </row>
        <row r="710">
          <cell r="C710" t="str">
            <v>INE494B01023</v>
          </cell>
          <cell r="D710" t="str">
            <v>TVS Motor Company Limited</v>
          </cell>
          <cell r="E710" t="str">
            <v>TVS Motor Company Limited</v>
          </cell>
        </row>
        <row r="711">
          <cell r="C711" t="str">
            <v>INE926X01010</v>
          </cell>
          <cell r="D711" t="str">
            <v>H.G Infra Engineering Limited</v>
          </cell>
          <cell r="E711" t="str">
            <v>H.G Infra Engineering Limited</v>
          </cell>
        </row>
        <row r="712">
          <cell r="C712" t="str">
            <v>INE202Z01029</v>
          </cell>
          <cell r="D712" t="str">
            <v>Sundaram Finance Holdings Limited</v>
          </cell>
          <cell r="E712" t="str">
            <v>Sundaram Finance Holdings Limited</v>
          </cell>
        </row>
        <row r="713">
          <cell r="C713" t="str">
            <v>INE976G01028</v>
          </cell>
          <cell r="D713" t="str">
            <v>RBL Bank Limited</v>
          </cell>
          <cell r="E713" t="str">
            <v>RBL Bank Limited</v>
          </cell>
        </row>
        <row r="714">
          <cell r="C714" t="str">
            <v>INE844O01030</v>
          </cell>
          <cell r="D714" t="str">
            <v>Gujarat Gas Limited</v>
          </cell>
          <cell r="E714" t="str">
            <v>Gujarat Gas Limited</v>
          </cell>
        </row>
        <row r="715">
          <cell r="C715" t="str">
            <v>INE036B01030</v>
          </cell>
          <cell r="D715" t="str">
            <v>Gujarat Ambuja Exports Limited</v>
          </cell>
          <cell r="E715" t="str">
            <v>Gujarat Ambuja Exports Limited</v>
          </cell>
        </row>
        <row r="716">
          <cell r="C716" t="str">
            <v>INE249Z01012</v>
          </cell>
          <cell r="D716" t="str">
            <v>Mazagon Dock Shipbuilders Limited</v>
          </cell>
          <cell r="E716" t="str">
            <v>Mazagon Dock Shipbuilders Limited</v>
          </cell>
        </row>
        <row r="717">
          <cell r="C717" t="str">
            <v>INE258G01013</v>
          </cell>
          <cell r="D717" t="str">
            <v>Sumitomo Chemical India Limited</v>
          </cell>
          <cell r="E717" t="str">
            <v>Sumitomo Chemical India Limited</v>
          </cell>
        </row>
        <row r="718">
          <cell r="C718" t="str">
            <v>INE768C01010</v>
          </cell>
          <cell r="D718" t="str">
            <v>Zydus Wellness Limited</v>
          </cell>
          <cell r="E718" t="str">
            <v>Zydus Wellness Limited</v>
          </cell>
        </row>
        <row r="719">
          <cell r="C719" t="str">
            <v>INE276A01018</v>
          </cell>
          <cell r="D719" t="str">
            <v>Garware Technical Fibres Limited</v>
          </cell>
          <cell r="E719" t="str">
            <v>Garware Technical Fibres Limited</v>
          </cell>
        </row>
        <row r="720">
          <cell r="C720" t="str">
            <v>INE947Q01028</v>
          </cell>
          <cell r="D720" t="str">
            <v>Laurus Labs Limited</v>
          </cell>
          <cell r="E720" t="str">
            <v>Laurus Labs Limited</v>
          </cell>
        </row>
        <row r="721">
          <cell r="C721" t="str">
            <v>INE134E08JB5</v>
          </cell>
          <cell r="D721" t="str">
            <v xml:space="preserve">Power Finance Corporation Limited </v>
          </cell>
          <cell r="E721" t="str">
            <v>7.28% Power Finance Corporation Limited 10-06-2022 **</v>
          </cell>
        </row>
        <row r="722">
          <cell r="C722" t="str">
            <v>INE053F09EN8</v>
          </cell>
          <cell r="D722" t="str">
            <v xml:space="preserve">Indian Railway Finance Corporation Limited </v>
          </cell>
          <cell r="E722" t="str">
            <v>9.95% Indian Railway Finance Corporation Limited 07-06-2022 **</v>
          </cell>
        </row>
        <row r="723">
          <cell r="C723" t="str">
            <v>INE752E07KT6</v>
          </cell>
          <cell r="D723" t="str">
            <v xml:space="preserve">Power Grid Corporation of India Limited </v>
          </cell>
          <cell r="E723" t="str">
            <v>7.93% Power Grid Corporation of India Limited 20-05-2022 **</v>
          </cell>
        </row>
        <row r="724">
          <cell r="C724" t="str">
            <v>INE752E07NO1</v>
          </cell>
          <cell r="D724" t="str">
            <v xml:space="preserve">Power Grid Corporation of India Limited </v>
          </cell>
          <cell r="E724" t="str">
            <v>8.13% Power Grid Corporation of India Limited 25-04-2022 **</v>
          </cell>
        </row>
        <row r="725">
          <cell r="C725" t="str">
            <v>INE476M07BL1</v>
          </cell>
          <cell r="D725" t="str">
            <v xml:space="preserve">L&amp;T Finance Limited </v>
          </cell>
          <cell r="E725" t="str">
            <v>8.9499% L&amp;T Finance Limited 10-06-2022 **</v>
          </cell>
        </row>
        <row r="726">
          <cell r="C726" t="str">
            <v>INE261F08AE6</v>
          </cell>
          <cell r="D726" t="str">
            <v xml:space="preserve">National Bank for Agriculture &amp; Rural Development </v>
          </cell>
          <cell r="E726" t="str">
            <v>8.20% National Bank for Agriculture &amp; Rural Development 16-03-2028 **</v>
          </cell>
        </row>
        <row r="727">
          <cell r="C727" t="str">
            <v>INE206D08287</v>
          </cell>
          <cell r="D727" t="str">
            <v xml:space="preserve">Nuclear Power Corporation Of India Limited </v>
          </cell>
          <cell r="E727" t="str">
            <v>8.14% Nuclear Power Corporation Of India Limited 25-03-2028 **</v>
          </cell>
        </row>
        <row r="728">
          <cell r="C728" t="str">
            <v>INE206D08295</v>
          </cell>
          <cell r="D728" t="str">
            <v xml:space="preserve">Nuclear Power Corporation Of India Limited </v>
          </cell>
          <cell r="E728" t="str">
            <v>8.14% Nuclear Power Corporation Of India Limited 24-03-2029 **</v>
          </cell>
        </row>
        <row r="729">
          <cell r="C729" t="str">
            <v>INE848E07880</v>
          </cell>
          <cell r="D729" t="str">
            <v xml:space="preserve">NHPC Limited </v>
          </cell>
          <cell r="E729" t="str">
            <v>8.50 NHPC Limited 14-07-2028 **</v>
          </cell>
        </row>
        <row r="730">
          <cell r="C730" t="str">
            <v>INE752E07MU0</v>
          </cell>
          <cell r="D730" t="str">
            <v xml:space="preserve">Power Grid Corporation of India Limited </v>
          </cell>
          <cell r="E730" t="str">
            <v>8.40% Power Grid Corporation of India Limited 27-05-2028 **</v>
          </cell>
        </row>
        <row r="731">
          <cell r="C731" t="str">
            <v>INE020B08AX5</v>
          </cell>
          <cell r="D731" t="str">
            <v xml:space="preserve">Rec Limited </v>
          </cell>
          <cell r="E731" t="str">
            <v>8.09% Rec Limited 21-03-2028 **</v>
          </cell>
        </row>
        <row r="732">
          <cell r="C732" t="str">
            <v>INE053F07AC3</v>
          </cell>
          <cell r="D732" t="str">
            <v xml:space="preserve">Indian Railway Finance Corporation Limited </v>
          </cell>
          <cell r="E732" t="str">
            <v>7.33% Indian Railway Finance Corporation Limited 27-08-2027 **</v>
          </cell>
        </row>
        <row r="733">
          <cell r="C733" t="str">
            <v>INE752E07OF7</v>
          </cell>
          <cell r="D733" t="str">
            <v xml:space="preserve">Power Grid Corporation of India Limited </v>
          </cell>
          <cell r="E733" t="str">
            <v>7.30% Power Grid Corporation of India Limited 19-06-2027 **</v>
          </cell>
        </row>
        <row r="734">
          <cell r="C734" t="str">
            <v>INE752E07OG5</v>
          </cell>
          <cell r="D734" t="str">
            <v xml:space="preserve">Power Grid Corporation of India Limited </v>
          </cell>
          <cell r="E734" t="str">
            <v>7.20% Power Grid Corporation of India Limited 09-08-2027 **</v>
          </cell>
        </row>
        <row r="735">
          <cell r="C735" t="str">
            <v>INE514E08FN1</v>
          </cell>
          <cell r="D735" t="str">
            <v xml:space="preserve">Export Import Bank of India </v>
          </cell>
          <cell r="E735" t="str">
            <v>7.56% Export Import Bank of India 18-05-2027 **</v>
          </cell>
        </row>
        <row r="736">
          <cell r="C736" t="str">
            <v>INE660A07PR2</v>
          </cell>
          <cell r="D736" t="str">
            <v xml:space="preserve">Sundaram Finance Limited </v>
          </cell>
          <cell r="E736" t="str">
            <v>Sundaram Finance Limited 10-06-2022 **</v>
          </cell>
        </row>
        <row r="737">
          <cell r="C737" t="str">
            <v>INE295J08022</v>
          </cell>
          <cell r="D737" t="str">
            <v xml:space="preserve">Coastal Gujarat Power Limited (corporate guarantee of Tata Power Company Ltd) </v>
          </cell>
          <cell r="E737" t="str">
            <v>9.90% Coastal Gujarat Power Limited 25-08-2028 (corporate guarantee of Tata Power Company Ltd) **</v>
          </cell>
        </row>
        <row r="738">
          <cell r="C738" t="str">
            <v>INE031A08616</v>
          </cell>
          <cell r="D738" t="str">
            <v xml:space="preserve">Housing and Urban Development Corporation Limited </v>
          </cell>
          <cell r="E738" t="str">
            <v>8.60% Housing and Urban Development Corporation Limited 12-11-2028 **</v>
          </cell>
        </row>
        <row r="739">
          <cell r="C739" t="str">
            <v>INE020B08BE3</v>
          </cell>
          <cell r="D739" t="str">
            <v xml:space="preserve">Rec Limited </v>
          </cell>
          <cell r="E739" t="str">
            <v>8.54% Rec Limited 15-11-2028 **</v>
          </cell>
        </row>
        <row r="740">
          <cell r="C740" t="str">
            <v>INE377Y07086</v>
          </cell>
          <cell r="D740" t="str">
            <v xml:space="preserve">Bajaj Housing Finance Limited </v>
          </cell>
          <cell r="E740" t="str">
            <v>Bajaj Housing Finance Limited 05-05-2022 **</v>
          </cell>
        </row>
        <row r="741">
          <cell r="C741" t="str">
            <v>INE053F07AY7</v>
          </cell>
          <cell r="D741" t="str">
            <v xml:space="preserve">Indian Railway Finance Corporation Limited </v>
          </cell>
          <cell r="E741" t="str">
            <v>8.45% Indian Railway Finance Corporation Limited 04-12-2028 **</v>
          </cell>
        </row>
        <row r="742">
          <cell r="C742" t="str">
            <v>INE040A08393</v>
          </cell>
          <cell r="D742" t="str">
            <v xml:space="preserve">HDFC Bank Limited </v>
          </cell>
          <cell r="E742" t="str">
            <v>8.44% HDFC Bank Limited 28-12-2028 **</v>
          </cell>
        </row>
        <row r="743">
          <cell r="C743" t="str">
            <v>INE261F08AX6</v>
          </cell>
          <cell r="D743" t="str">
            <v xml:space="preserve">National Bank for Agriculture &amp; Rural Development </v>
          </cell>
          <cell r="E743" t="str">
            <v>8.18% National Bank for Agriculture &amp; Rural Development 26-12-2028 **</v>
          </cell>
        </row>
        <row r="744">
          <cell r="C744" t="str">
            <v>IN0020180454</v>
          </cell>
          <cell r="D744" t="str">
            <v>07.26% GOI 14-JAN-2029</v>
          </cell>
          <cell r="E744" t="str">
            <v>07.26% GOI 14-01-2029</v>
          </cell>
        </row>
        <row r="745">
          <cell r="C745" t="str">
            <v>INE733E07KJ7</v>
          </cell>
          <cell r="D745" t="str">
            <v xml:space="preserve">NTPC Limited </v>
          </cell>
          <cell r="E745" t="str">
            <v>8.30% NTPC Limited 15-01-2029 **</v>
          </cell>
        </row>
        <row r="746">
          <cell r="C746" t="str">
            <v>INE710A01016</v>
          </cell>
          <cell r="D746" t="str">
            <v>VST Industries Limited</v>
          </cell>
          <cell r="E746" t="str">
            <v>VST Industries Limited</v>
          </cell>
        </row>
        <row r="747">
          <cell r="C747" t="str">
            <v>INE04I401011</v>
          </cell>
          <cell r="D747" t="str">
            <v>KPIT Technologies Limited</v>
          </cell>
          <cell r="E747" t="str">
            <v>KPIT Technologies Limited</v>
          </cell>
        </row>
        <row r="748">
          <cell r="C748" t="str">
            <v>INE261F08BA2</v>
          </cell>
          <cell r="D748" t="str">
            <v xml:space="preserve">National Bank for Agriculture &amp; Rural Development </v>
          </cell>
          <cell r="E748" t="str">
            <v>8.42% National Bank for Agriculture &amp; Rural Development 13-02-2029 **</v>
          </cell>
        </row>
        <row r="749">
          <cell r="C749" t="str">
            <v>INE031A08681</v>
          </cell>
          <cell r="D749" t="str">
            <v xml:space="preserve">Housing and Urban Development Corporation Limited </v>
          </cell>
          <cell r="E749" t="str">
            <v>8.58% Housing and Urban Development Corporation Limited 14-02-2029 **</v>
          </cell>
        </row>
        <row r="750">
          <cell r="C750" t="str">
            <v>INE752E08551</v>
          </cell>
          <cell r="D750" t="str">
            <v xml:space="preserve">Power Grid Corporation of India Limited </v>
          </cell>
          <cell r="E750" t="str">
            <v>8.24% Power Grid Corporation of India Limited 14-02-2029 **</v>
          </cell>
        </row>
        <row r="751">
          <cell r="C751" t="str">
            <v>INE053F07BB3</v>
          </cell>
          <cell r="D751" t="str">
            <v xml:space="preserve">Indian Railway Finance Corporation Limited </v>
          </cell>
          <cell r="E751" t="str">
            <v>8.25% Indian Railway Finance Corporation Limited 28-02-2024 **</v>
          </cell>
        </row>
        <row r="752">
          <cell r="C752" t="str">
            <v>INE053F07BC1</v>
          </cell>
          <cell r="D752" t="str">
            <v xml:space="preserve">Indian Railway Finance Corporation Limited </v>
          </cell>
          <cell r="E752" t="str">
            <v>8.35% Indian Railway Finance Corporation Limited 13-03-2029 **</v>
          </cell>
        </row>
        <row r="753">
          <cell r="C753" t="str">
            <v>INE031A08699</v>
          </cell>
          <cell r="D753" t="str">
            <v xml:space="preserve">Housing and Urban Development Corporation Limited </v>
          </cell>
          <cell r="E753" t="str">
            <v>8.41% Housing and Urban Development Corporation Limited 15-03-2029 **</v>
          </cell>
        </row>
        <row r="754">
          <cell r="C754" t="str">
            <v>INE861G08043</v>
          </cell>
          <cell r="D754" t="str">
            <v xml:space="preserve">Food Corporation of India Limited </v>
          </cell>
          <cell r="E754" t="str">
            <v>8.95% Food Corporation of India Limited 01-03-2029 **</v>
          </cell>
        </row>
        <row r="755">
          <cell r="C755" t="str">
            <v>INE261F08BF1</v>
          </cell>
          <cell r="D755" t="str">
            <v xml:space="preserve">National Bank for Agriculture &amp; Rural Development </v>
          </cell>
          <cell r="E755" t="str">
            <v>8.24% National Bank for Agriculture &amp; Rural Development 22-03-2029 **</v>
          </cell>
        </row>
        <row r="756">
          <cell r="C756" t="str">
            <v>INE031A08707</v>
          </cell>
          <cell r="D756" t="str">
            <v xml:space="preserve">Housing and Urban Development Corporation Limited </v>
          </cell>
          <cell r="E756" t="str">
            <v>8.37% Housing and Urban Development Corporation Limited 25-03-2029 **</v>
          </cell>
        </row>
        <row r="757">
          <cell r="C757" t="str">
            <v>INE053F09FS4</v>
          </cell>
          <cell r="D757" t="str">
            <v xml:space="preserve">Indian Railway Finance Corporation Limited </v>
          </cell>
          <cell r="E757" t="str">
            <v>8.50% Indian Railway Finance Corporation Limited 26-12-2023 **</v>
          </cell>
        </row>
        <row r="758">
          <cell r="C758" t="str">
            <v>INE514E08DG0</v>
          </cell>
          <cell r="D758" t="str">
            <v xml:space="preserve">Export Import Bank of India </v>
          </cell>
          <cell r="E758" t="str">
            <v>9.50% Export Import Bank of India 03-12-2023 **</v>
          </cell>
        </row>
        <row r="759">
          <cell r="C759" t="str">
            <v>INE001A07RJ2</v>
          </cell>
          <cell r="D759" t="str">
            <v>Housing Development Finance Corporation Limited</v>
          </cell>
          <cell r="E759" t="str">
            <v>9.05% Housing Development Finance Corporation Limited 20-11-2023 **</v>
          </cell>
        </row>
        <row r="760">
          <cell r="C760" t="str">
            <v>INE001A07RT1</v>
          </cell>
          <cell r="D760" t="str">
            <v>Housing Development Finance Corporation Limited</v>
          </cell>
          <cell r="E760" t="str">
            <v>8.55% Housing Development Finance Corporation Limited 27-03-2029 **</v>
          </cell>
        </row>
        <row r="761">
          <cell r="C761" t="str">
            <v>INE081A08181</v>
          </cell>
          <cell r="D761" t="str">
            <v xml:space="preserve">Tata Steel Limited </v>
          </cell>
          <cell r="E761" t="str">
            <v>2% Tata Steel Limited 23-04-2022 **</v>
          </cell>
        </row>
        <row r="762">
          <cell r="C762" t="str">
            <v>INE906B07GP0</v>
          </cell>
          <cell r="D762" t="str">
            <v xml:space="preserve">National Highways Authority of India </v>
          </cell>
          <cell r="E762" t="str">
            <v>8.27% National Highways Authority of India 28-03-2029 **</v>
          </cell>
        </row>
        <row r="763">
          <cell r="C763" t="str">
            <v>INE053F09FP0</v>
          </cell>
          <cell r="D763" t="str">
            <v xml:space="preserve">Indian Railway Finance Corporation Limited </v>
          </cell>
          <cell r="E763" t="str">
            <v>10.70% Indian Railway Finance Corporation Limited 11-09-2023 **</v>
          </cell>
        </row>
        <row r="764">
          <cell r="C764" t="str">
            <v>INE739E01017</v>
          </cell>
          <cell r="D764" t="str">
            <v>Cera Sanitaryware Limited</v>
          </cell>
          <cell r="E764" t="str">
            <v>Cera Sanitaryware Limited</v>
          </cell>
        </row>
        <row r="765">
          <cell r="C765" t="str">
            <v>INE261F08BH7</v>
          </cell>
          <cell r="D765" t="str">
            <v xml:space="preserve">National Bank for Agriculture &amp; Rural Development </v>
          </cell>
          <cell r="E765" t="str">
            <v>8.15% National Bank for Agriculture &amp; Rural Development 28-03-2029 **</v>
          </cell>
        </row>
        <row r="766">
          <cell r="C766" t="str">
            <v>INE261F08BC8</v>
          </cell>
          <cell r="D766" t="str">
            <v xml:space="preserve">National Bank for Agriculture &amp; Rural Development </v>
          </cell>
          <cell r="E766" t="str">
            <v>8.50% National Bank for Agriculture &amp; Rural Development 27-02-2029 **</v>
          </cell>
        </row>
        <row r="767">
          <cell r="C767" t="str">
            <v>INE514E08CY5</v>
          </cell>
          <cell r="D767" t="str">
            <v xml:space="preserve">Export Import Bank of India </v>
          </cell>
          <cell r="E767" t="str">
            <v>9.58% Export Import Bank of India 04-10-2023 **</v>
          </cell>
        </row>
        <row r="768">
          <cell r="C768" t="str">
            <v>INE733E07KL3</v>
          </cell>
          <cell r="D768" t="str">
            <v xml:space="preserve">NTPC Limited </v>
          </cell>
          <cell r="E768" t="str">
            <v>7.32% NTPC Limited 17-07-2029 **</v>
          </cell>
        </row>
        <row r="769">
          <cell r="C769" t="str">
            <v>INE216A07052</v>
          </cell>
          <cell r="D769" t="str">
            <v xml:space="preserve">Britannia Industries Limited </v>
          </cell>
          <cell r="E769" t="str">
            <v>8% Britannia Industries Limited 28-08-2022 **</v>
          </cell>
        </row>
        <row r="770">
          <cell r="C770" t="str">
            <v>IN0020190016</v>
          </cell>
          <cell r="D770" t="str">
            <v>07.27% GOI 08-APR-2026</v>
          </cell>
          <cell r="E770" t="str">
            <v>07.27% GOI 08-04-2026</v>
          </cell>
        </row>
        <row r="771">
          <cell r="C771" t="str">
            <v>IN0020190362</v>
          </cell>
          <cell r="D771" t="str">
            <v>06.45% GOI 7-OCT-2029</v>
          </cell>
          <cell r="E771" t="str">
            <v>06.45% GOI 7-10-2029</v>
          </cell>
        </row>
        <row r="772">
          <cell r="C772" t="str">
            <v>INE261F08BO3</v>
          </cell>
          <cell r="D772" t="str">
            <v xml:space="preserve">National Bank for Agriculture &amp; Rural Development </v>
          </cell>
          <cell r="E772" t="str">
            <v>6.98% National Bank for Agriculture &amp; Rural Development 19-09-2022 **</v>
          </cell>
        </row>
        <row r="773">
          <cell r="C773" t="str">
            <v>INE094A08044</v>
          </cell>
          <cell r="D773" t="str">
            <v xml:space="preserve">Hindustan Petroleum Corporation Limited </v>
          </cell>
          <cell r="E773" t="str">
            <v>6.80% Hindustan Petroleum Corporation Limited 15-12-2022 **</v>
          </cell>
        </row>
        <row r="774">
          <cell r="C774" t="str">
            <v>INE261F08AT4</v>
          </cell>
          <cell r="D774" t="str">
            <v xml:space="preserve">National Bank for Agriculture &amp; Rural Development </v>
          </cell>
          <cell r="E774" t="str">
            <v>8.50% National Bank for Agriculture &amp; Rural Development 31-01-2023 **</v>
          </cell>
        </row>
        <row r="775">
          <cell r="C775" t="str">
            <v>INE053F07BX7</v>
          </cell>
          <cell r="D775" t="str">
            <v xml:space="preserve">Indian Railway Finance Corporation Limited </v>
          </cell>
          <cell r="E775" t="str">
            <v>7.55% Indian Railway Finance Corporation Limited 06-11-2029 **</v>
          </cell>
        </row>
        <row r="776">
          <cell r="C776" t="str">
            <v>INE647O08081</v>
          </cell>
          <cell r="D776" t="str">
            <v xml:space="preserve">Aditya Birla Fashion and Retail Limited </v>
          </cell>
          <cell r="E776" t="str">
            <v>Aditya Birla Fashion and Retail Limited 11-11-2022 **</v>
          </cell>
        </row>
        <row r="777">
          <cell r="C777" t="str">
            <v>INE001A07SB7</v>
          </cell>
          <cell r="D777" t="str">
            <v>Housing Development Finance Corporation Limited</v>
          </cell>
          <cell r="E777" t="str">
            <v>8.05% Housing Development Finance Corporation Limited 22-10-2029 **</v>
          </cell>
        </row>
        <row r="778">
          <cell r="C778" t="str">
            <v>INE514E08ED5</v>
          </cell>
          <cell r="D778" t="str">
            <v xml:space="preserve">Export Import Bank of India </v>
          </cell>
          <cell r="E778" t="str">
            <v>8.87% Export Import Bank of India 30-10-2029 **</v>
          </cell>
        </row>
        <row r="779">
          <cell r="C779" t="str">
            <v>INE752E07MQ8</v>
          </cell>
          <cell r="D779" t="str">
            <v xml:space="preserve">Power Grid Corporation of India Limited </v>
          </cell>
          <cell r="E779" t="str">
            <v>8.40% Power Grid Corporation of India Limited 27-05-2024 **</v>
          </cell>
        </row>
        <row r="780">
          <cell r="C780" t="str">
            <v>INE861G08050</v>
          </cell>
          <cell r="D780" t="str">
            <v xml:space="preserve">Food Corporation of India Limited </v>
          </cell>
          <cell r="E780" t="str">
            <v>7.64% Food Corporation of India Limited 12-12-2029 **</v>
          </cell>
        </row>
        <row r="781">
          <cell r="C781" t="str">
            <v>INE0BTV15097</v>
          </cell>
          <cell r="D781" t="str">
            <v xml:space="preserve">First Business Receivables Trust </v>
          </cell>
          <cell r="E781" t="str">
            <v>First Business Receivables Trust 01-04-2022 **</v>
          </cell>
        </row>
        <row r="782">
          <cell r="C782" t="str">
            <v>INE0BTV15105</v>
          </cell>
          <cell r="D782" t="str">
            <v xml:space="preserve">First Business Receivables Trust </v>
          </cell>
          <cell r="E782" t="str">
            <v>First Business Receivables Trust 01-07-2022 **</v>
          </cell>
        </row>
        <row r="783">
          <cell r="C783" t="str">
            <v>INE0BTV15113</v>
          </cell>
          <cell r="D783" t="str">
            <v xml:space="preserve">First Business Receivables Trust </v>
          </cell>
          <cell r="E783" t="str">
            <v>First Business Receivables Trust 01-10-2022 **</v>
          </cell>
        </row>
        <row r="784">
          <cell r="C784" t="str">
            <v>INE0BTV15121</v>
          </cell>
          <cell r="D784" t="str">
            <v xml:space="preserve">First Business Receivables Trust </v>
          </cell>
          <cell r="E784" t="str">
            <v>First Business Receivables Trust 01-01-2023 **</v>
          </cell>
        </row>
        <row r="785">
          <cell r="C785" t="str">
            <v>INE0BTV15139</v>
          </cell>
          <cell r="D785" t="str">
            <v xml:space="preserve">First Business Receivables Trust </v>
          </cell>
          <cell r="E785" t="str">
            <v>First Business Receivables Trust 01-04-2023 **</v>
          </cell>
        </row>
        <row r="786">
          <cell r="C786" t="str">
            <v>INE0BTV15147</v>
          </cell>
          <cell r="D786" t="str">
            <v xml:space="preserve">First Business Receivables Trust </v>
          </cell>
          <cell r="E786" t="str">
            <v>First Business Receivables Trust 01-07-2023 **</v>
          </cell>
        </row>
        <row r="787">
          <cell r="C787" t="str">
            <v>INE0BTV15154</v>
          </cell>
          <cell r="D787" t="str">
            <v xml:space="preserve">First Business Receivables Trust </v>
          </cell>
          <cell r="E787" t="str">
            <v>First Business Receivables Trust 01-10-2023 **</v>
          </cell>
        </row>
        <row r="788">
          <cell r="C788" t="str">
            <v>INE0BTV15162</v>
          </cell>
          <cell r="D788" t="str">
            <v xml:space="preserve">First Business Receivables Trust </v>
          </cell>
          <cell r="E788" t="str">
            <v>First Business Receivables Trust 01-01-2024 **</v>
          </cell>
        </row>
        <row r="789">
          <cell r="C789" t="str">
            <v>INE0BTV15170</v>
          </cell>
          <cell r="D789" t="str">
            <v xml:space="preserve">First Business Receivables Trust </v>
          </cell>
          <cell r="E789" t="str">
            <v>First Business Receivables Trust 01-04-2024 **</v>
          </cell>
        </row>
        <row r="790">
          <cell r="C790" t="str">
            <v>INE0BTV15188</v>
          </cell>
          <cell r="D790" t="str">
            <v xml:space="preserve">First Business Receivables Trust </v>
          </cell>
          <cell r="E790" t="str">
            <v>First Business Receivables Trust 01-07-2024 **</v>
          </cell>
        </row>
        <row r="791">
          <cell r="C791" t="str">
            <v>INE0BTV15196</v>
          </cell>
          <cell r="D791" t="str">
            <v xml:space="preserve">First Business Receivables Trust </v>
          </cell>
          <cell r="E791" t="str">
            <v>First Business Receivables Trust 01-10-2024 **</v>
          </cell>
        </row>
        <row r="792">
          <cell r="C792" t="str">
            <v>INE0BTV15204</v>
          </cell>
          <cell r="D792" t="str">
            <v xml:space="preserve">First Business Receivables Trust </v>
          </cell>
          <cell r="E792" t="str">
            <v>First Business Receivables Trust 01-01-2025 **</v>
          </cell>
        </row>
        <row r="793">
          <cell r="C793" t="str">
            <v>INE514E08EJ2</v>
          </cell>
          <cell r="D793" t="str">
            <v xml:space="preserve">Export Import Bank of India </v>
          </cell>
          <cell r="E793" t="str">
            <v>8.15% Export Import Bank of India 21-01-2030 **</v>
          </cell>
        </row>
        <row r="794">
          <cell r="C794" t="str">
            <v>INE07Y701011</v>
          </cell>
          <cell r="D794" t="str">
            <v>Abb Power Products And Systems India Limited</v>
          </cell>
          <cell r="E794" t="str">
            <v>Abb Power Products And Systems India Limited</v>
          </cell>
        </row>
        <row r="795">
          <cell r="C795" t="str">
            <v>INE906B07HH5</v>
          </cell>
          <cell r="D795" t="str">
            <v xml:space="preserve">National Highways Authority of India </v>
          </cell>
          <cell r="E795" t="str">
            <v>7.70% National Highways Authority of India 13-09-2029 **</v>
          </cell>
        </row>
        <row r="796">
          <cell r="C796" t="str">
            <v>INE514E08AX1</v>
          </cell>
          <cell r="D796" t="str">
            <v xml:space="preserve">Export Import Bank of India </v>
          </cell>
          <cell r="E796" t="str">
            <v>9.30% Export Import Bank of India 11-05-2022 **</v>
          </cell>
        </row>
        <row r="797">
          <cell r="C797" t="str">
            <v>INE514E08CQ1</v>
          </cell>
          <cell r="D797" t="str">
            <v xml:space="preserve">Export Import Bank of India </v>
          </cell>
          <cell r="E797" t="str">
            <v>8.50% Export Import Bank of India 08-07-2023 **</v>
          </cell>
        </row>
        <row r="798">
          <cell r="C798" t="str">
            <v>INE733E07JC4</v>
          </cell>
          <cell r="D798" t="str">
            <v xml:space="preserve">NTPC Limited </v>
          </cell>
          <cell r="E798" t="str">
            <v>8.73% NTPC Limited 07-03-2023 **</v>
          </cell>
        </row>
        <row r="799">
          <cell r="C799" t="str">
            <v>INE514E08BK6</v>
          </cell>
          <cell r="D799" t="str">
            <v xml:space="preserve">Export Import Bank of India </v>
          </cell>
          <cell r="E799" t="str">
            <v>9.15% Export Import Bank of India 05-09-2022 **</v>
          </cell>
        </row>
        <row r="800">
          <cell r="C800" t="str">
            <v>INE242A08445</v>
          </cell>
          <cell r="D800" t="str">
            <v xml:space="preserve">Indian Oil Corporation Limited </v>
          </cell>
          <cell r="E800" t="str">
            <v>6.44% Indian Oil Corporation Limited 14-04-2023 **</v>
          </cell>
        </row>
        <row r="801">
          <cell r="C801" t="str">
            <v>INE053F07BZ2</v>
          </cell>
          <cell r="D801" t="str">
            <v xml:space="preserve">Indian Railway Finance Corporation Limited </v>
          </cell>
          <cell r="E801" t="str">
            <v>6.59% Indian Railway Finance Corporation Limited 14-04-2023 **</v>
          </cell>
        </row>
        <row r="802">
          <cell r="C802" t="str">
            <v>INE053F07BU3</v>
          </cell>
          <cell r="D802" t="str">
            <v xml:space="preserve">Indian Railway Finance Corporation Limited </v>
          </cell>
          <cell r="E802" t="str">
            <v>7.48% Indian Railway Finance Corporation Limited 13-08-2029 **</v>
          </cell>
        </row>
        <row r="803">
          <cell r="C803" t="str">
            <v>INE261F08BX4</v>
          </cell>
          <cell r="D803" t="str">
            <v xml:space="preserve">National Bank for Agriculture &amp; Rural Development </v>
          </cell>
          <cell r="E803" t="str">
            <v>7.43% National Bank for Agriculture &amp; Rural Development 31-01-2030 **</v>
          </cell>
        </row>
        <row r="804">
          <cell r="C804" t="str">
            <v>INE261F08BY2</v>
          </cell>
          <cell r="D804" t="str">
            <v xml:space="preserve">National Bank for Agriculture &amp; Rural Development </v>
          </cell>
          <cell r="E804" t="str">
            <v>7.10% National Bank for Agriculture &amp; Rural Development 08-02-2030 **</v>
          </cell>
        </row>
        <row r="805">
          <cell r="C805" t="str">
            <v>INE752E08601</v>
          </cell>
          <cell r="D805" t="str">
            <v xml:space="preserve">Power Grid Corporation of India Limited </v>
          </cell>
          <cell r="E805" t="str">
            <v>7.49% Power Grid Corporation of India Limited 25-10-2029 **</v>
          </cell>
        </row>
        <row r="806">
          <cell r="C806" t="str">
            <v>INE906B07HF9</v>
          </cell>
          <cell r="D806" t="str">
            <v xml:space="preserve">National Highways Authority of India </v>
          </cell>
          <cell r="E806" t="str">
            <v>7.80% National Highways Authority of India 26-06-2029 **</v>
          </cell>
        </row>
        <row r="807">
          <cell r="C807" t="str">
            <v>INE053F07CA3</v>
          </cell>
          <cell r="D807" t="str">
            <v xml:space="preserve">Indian Railway Finance Corporation Limited </v>
          </cell>
          <cell r="E807" t="str">
            <v>7.08% Indian Railway Finance Corporation Limited 28-02-2030 **</v>
          </cell>
        </row>
        <row r="808">
          <cell r="C808" t="str">
            <v>INE514E08FP6</v>
          </cell>
          <cell r="D808" t="str">
            <v xml:space="preserve">Export Import Bank of India </v>
          </cell>
          <cell r="E808" t="str">
            <v>7.22% Export Import Bank of India 03-08-2027 **</v>
          </cell>
        </row>
        <row r="809">
          <cell r="C809" t="str">
            <v>INE001A07SI2</v>
          </cell>
          <cell r="D809" t="str">
            <v>Housing Development Finance Corporation Limited</v>
          </cell>
          <cell r="E809" t="str">
            <v>7.40% Housing Development Finance Corporation Limited 28-02-2030 **</v>
          </cell>
        </row>
        <row r="810">
          <cell r="C810" t="str">
            <v>INE733E08148</v>
          </cell>
          <cell r="D810" t="str">
            <v xml:space="preserve">NTPC Limited </v>
          </cell>
          <cell r="E810" t="str">
            <v>6.55% NTPC Limited 17-04-2023 **</v>
          </cell>
        </row>
        <row r="811">
          <cell r="C811" t="str">
            <v>INE557F08FI7</v>
          </cell>
          <cell r="D811" t="str">
            <v xml:space="preserve">National Housing Bank </v>
          </cell>
          <cell r="E811" t="str">
            <v>6.55% National Housing Bank 17-04-2023 **</v>
          </cell>
        </row>
        <row r="812">
          <cell r="C812" t="str">
            <v>INE906B07HP8</v>
          </cell>
          <cell r="D812" t="str">
            <v xml:space="preserve">National Highways Authority of India </v>
          </cell>
          <cell r="E812" t="str">
            <v>7.35% National Highways Authority of India 26-04-2030 **</v>
          </cell>
        </row>
        <row r="813">
          <cell r="C813" t="str">
            <v>INE514E16BS2</v>
          </cell>
          <cell r="D813" t="str">
            <v>Export Import Bank of India</v>
          </cell>
          <cell r="E813" t="str">
            <v>Export Import Bank of India 19-05-2023</v>
          </cell>
        </row>
        <row r="814">
          <cell r="C814" t="str">
            <v>IN0020200070</v>
          </cell>
          <cell r="D814" t="str">
            <v>05.79% GOI 11-MAY-2030</v>
          </cell>
          <cell r="E814" t="str">
            <v>05.79% GOI 11-05-2030</v>
          </cell>
        </row>
        <row r="815">
          <cell r="C815" t="str">
            <v>INE752E08577</v>
          </cell>
          <cell r="D815" t="str">
            <v xml:space="preserve">Power Grid Corporation of India Limited </v>
          </cell>
          <cell r="E815" t="str">
            <v>7.34% Power Grid Corporation of India Limited 13-07-2029 **</v>
          </cell>
        </row>
        <row r="816">
          <cell r="C816" t="str">
            <v>INE941D07158</v>
          </cell>
          <cell r="D816" t="str">
            <v xml:space="preserve">Sikka Ports &amp; Terminals Limited (erstwhile Reliance Ports &amp; Terminals Ltd) </v>
          </cell>
          <cell r="E816" t="str">
            <v>7.95% Sikka Ports &amp; Terminals Limited 28-10-2026 (erstwhile Reliance Ports &amp; Terminals Ltd) **</v>
          </cell>
        </row>
        <row r="817">
          <cell r="C817" t="str">
            <v>INE941D07166</v>
          </cell>
          <cell r="D817" t="str">
            <v xml:space="preserve">Sikka Ports &amp; Terminals Limited (erstwhile Reliance Ports &amp; Terminals Ltd) </v>
          </cell>
          <cell r="E817" t="str">
            <v>7.90% Sikka Ports &amp; Terminals Limited 18-11-2026 (erstwhile Reliance Ports &amp; Terminals Ltd) **</v>
          </cell>
        </row>
        <row r="818">
          <cell r="C818" t="str">
            <v>INE906B07HG7</v>
          </cell>
          <cell r="D818" t="str">
            <v xml:space="preserve">National Highways Authority of India </v>
          </cell>
          <cell r="E818" t="str">
            <v>7.49% National Highways Authority of India 01-08-2029 **</v>
          </cell>
        </row>
        <row r="819">
          <cell r="C819" t="str">
            <v>INE053F07CC9</v>
          </cell>
          <cell r="D819" t="str">
            <v xml:space="preserve">Indian Railway Finance Corporation Limited </v>
          </cell>
          <cell r="E819" t="str">
            <v>6.19% Indian Railway Finance Corporation Limited 28-04-2023 **</v>
          </cell>
        </row>
        <row r="820">
          <cell r="C820" t="str">
            <v>INE242A08460</v>
          </cell>
          <cell r="D820" t="str">
            <v xml:space="preserve">Indian Oil Corporation Limited </v>
          </cell>
          <cell r="E820" t="str">
            <v>5.05% Indian Oil Corporation Limited 25-11-2022 **</v>
          </cell>
        </row>
        <row r="821">
          <cell r="C821" t="str">
            <v>INE105N07159</v>
          </cell>
          <cell r="D821" t="str">
            <v xml:space="preserve">Oriental Nagpur Betul Highway Limited (Nhai Annuity Receivables) </v>
          </cell>
          <cell r="E821" t="str">
            <v>8.28% Oriental Nagpur Betul Highway Limited 30-03-2024 (Nhai Annuity Receivables) **</v>
          </cell>
        </row>
        <row r="822">
          <cell r="C822" t="str">
            <v>INE105N07175</v>
          </cell>
          <cell r="D822" t="str">
            <v xml:space="preserve">Oriental Nagpur Betul Highway Limited (Nhai Annuity Receivables) </v>
          </cell>
          <cell r="E822" t="str">
            <v>8.28% Oriental Nagpur Betul Highway Limited 30-03-2025 (Nhai Annuity Receivables) **</v>
          </cell>
        </row>
        <row r="823">
          <cell r="C823" t="str">
            <v>INE105N07167</v>
          </cell>
          <cell r="D823" t="str">
            <v xml:space="preserve">Oriental Nagpur Betul Highway Limited (Nhai Annuity Receivables) </v>
          </cell>
          <cell r="E823" t="str">
            <v>8.28% Oriental Nagpur Betul Highway Limited 30-09-2024 (Nhai Annuity Receivables) **</v>
          </cell>
        </row>
        <row r="824">
          <cell r="C824" t="str">
            <v>IN0020200112</v>
          </cell>
          <cell r="D824" t="str">
            <v>05.22% GOI 15-JUN-2025</v>
          </cell>
          <cell r="E824" t="str">
            <v>05.22% GOI 15-06-2025</v>
          </cell>
        </row>
        <row r="825">
          <cell r="C825" t="str">
            <v>INE001A07SJ0</v>
          </cell>
          <cell r="D825" t="str">
            <v>Housing Development Finance Corporation Limited</v>
          </cell>
          <cell r="E825" t="str">
            <v>7.20% Housing Development Finance Corporation Limited 13-04-2023 **</v>
          </cell>
        </row>
        <row r="826">
          <cell r="C826" t="str">
            <v>INE419U01012</v>
          </cell>
          <cell r="D826" t="str">
            <v>Happiest Minds Technologies Limited</v>
          </cell>
          <cell r="E826" t="str">
            <v>Happiest Minds Technologies Limited</v>
          </cell>
        </row>
        <row r="827">
          <cell r="C827" t="str">
            <v>INE596I01012</v>
          </cell>
          <cell r="D827" t="str">
            <v>Computer Age Management Services Limited</v>
          </cell>
          <cell r="E827" t="str">
            <v>Computer Age Management Services Limited</v>
          </cell>
        </row>
        <row r="828">
          <cell r="C828" t="str">
            <v>INE364U01010</v>
          </cell>
          <cell r="D828" t="str">
            <v>Adani Green Energy Limited</v>
          </cell>
          <cell r="E828" t="str">
            <v>Adani Green Energy Limited</v>
          </cell>
        </row>
        <row r="829">
          <cell r="C829" t="str">
            <v>IN4520140026</v>
          </cell>
          <cell r="D829" t="str">
            <v>08.89% TELANGANA SDL 16-OCT-2024</v>
          </cell>
          <cell r="E829" t="str">
            <v>08.89% TELANGANA SDL 16-10-2024</v>
          </cell>
        </row>
        <row r="830">
          <cell r="C830" t="str">
            <v>IN1020140068</v>
          </cell>
          <cell r="D830" t="str">
            <v>08.88% ANDHRA SDL 16-OCT-2024</v>
          </cell>
          <cell r="E830" t="str">
            <v>08.88% ANDHRA SDL 16-10-2024</v>
          </cell>
        </row>
        <row r="831">
          <cell r="C831" t="str">
            <v>INE242A08437</v>
          </cell>
          <cell r="D831" t="str">
            <v xml:space="preserve">Indian Oil Corporation Limited </v>
          </cell>
          <cell r="E831" t="str">
            <v>7.41% Indian Oil Corporation Limited 22-10-2029 **</v>
          </cell>
        </row>
        <row r="832">
          <cell r="C832" t="str">
            <v>IN1720140061</v>
          </cell>
          <cell r="D832" t="str">
            <v>8.87% HIMACHAL SDL - 16-OCT-2024</v>
          </cell>
          <cell r="E832" t="str">
            <v>8.87% HIMACHAL SDL - 16-10-2024</v>
          </cell>
        </row>
        <row r="833">
          <cell r="C833" t="str">
            <v>IN3120190118</v>
          </cell>
          <cell r="D833" t="str">
            <v>6.70% TAMILNADU SDL - 16-OCT-2024</v>
          </cell>
          <cell r="E833" t="str">
            <v>6.70% TAMILNADU SDL - 16-10-2024</v>
          </cell>
        </row>
        <row r="834">
          <cell r="C834" t="str">
            <v>IN2020140108</v>
          </cell>
          <cell r="D834" t="str">
            <v>8.72% KERALA SDL 29-OCT-2024</v>
          </cell>
          <cell r="E834" t="str">
            <v>8.72% KERALA SDL 29-10-2024</v>
          </cell>
        </row>
        <row r="835">
          <cell r="C835" t="str">
            <v>IN2220200140</v>
          </cell>
          <cell r="D835" t="str">
            <v>5.60% MAHARSHTRA SDL 09-SEP-2024</v>
          </cell>
          <cell r="E835" t="str">
            <v>5.60% MAHARSHTRA SDL 09-09-2024</v>
          </cell>
        </row>
        <row r="836">
          <cell r="C836" t="str">
            <v>IN2220200272</v>
          </cell>
          <cell r="D836" t="str">
            <v>6.47% MAHARSHTRA SDL 21-OCT-2028</v>
          </cell>
          <cell r="E836" t="str">
            <v>6.47% MAHARSHTRA SDL 21-10-2028</v>
          </cell>
        </row>
        <row r="837">
          <cell r="C837" t="str">
            <v>INE445L08383</v>
          </cell>
          <cell r="D837" t="str">
            <v>Nabha Power Limited ** (Corporate Guarantee of L&amp;T Limited)</v>
          </cell>
          <cell r="E837" t="str">
            <v>7.4050% Nabha Power Limited 20-04-2022 ** (Corporate Guarantee of L&amp;T Limited)</v>
          </cell>
        </row>
        <row r="838">
          <cell r="C838" t="str">
            <v>IN0020200278</v>
          </cell>
          <cell r="D838" t="str">
            <v>05.15% GOI 09-NOV-2025</v>
          </cell>
          <cell r="E838" t="str">
            <v>05.15% GOI 09-11-2025</v>
          </cell>
        </row>
        <row r="839">
          <cell r="C839" t="str">
            <v>INE001A07SU7</v>
          </cell>
          <cell r="D839" t="str">
            <v>Housing Development Finance Corporation Limited</v>
          </cell>
          <cell r="E839" t="str">
            <v>4.50% Housing Development Finance Corporation Limited 14-12-2022 **</v>
          </cell>
        </row>
        <row r="840">
          <cell r="C840" t="str">
            <v>INE020B08CO0</v>
          </cell>
          <cell r="D840" t="str">
            <v xml:space="preserve">Rec Limited </v>
          </cell>
          <cell r="E840" t="str">
            <v>7.14% Rec Limited 02-03-2030 **</v>
          </cell>
        </row>
        <row r="841">
          <cell r="C841" t="str">
            <v>INE053F07BW9</v>
          </cell>
          <cell r="D841" t="str">
            <v xml:space="preserve">Indian Railway Finance Corporation Limited </v>
          </cell>
          <cell r="E841" t="str">
            <v>7.50% Indian Railway Finance Corporation Limited 09-09-2029 **</v>
          </cell>
        </row>
        <row r="842">
          <cell r="C842" t="str">
            <v>INE053F07CU1</v>
          </cell>
          <cell r="D842" t="str">
            <v xml:space="preserve">Indian Railway Finance Corporation Limited </v>
          </cell>
          <cell r="E842" t="str">
            <v>5.04% Indian Railway Finance Corporation Limited 05-05-2023 **</v>
          </cell>
        </row>
        <row r="843">
          <cell r="C843" t="str">
            <v>IN002020Z444</v>
          </cell>
          <cell r="D843" t="str">
            <v>364 DAYS T-BILL 03-FEB-2022</v>
          </cell>
          <cell r="E843" t="str">
            <v>364 DAYS T-BILL 03-02-2022</v>
          </cell>
        </row>
        <row r="844">
          <cell r="C844" t="str">
            <v>INE134E08JD1</v>
          </cell>
          <cell r="D844" t="str">
            <v>Power Finance Corporation Limited</v>
          </cell>
          <cell r="E844" t="str">
            <v>7.10% Power Finance Corporation Limited 08-08-2022 **</v>
          </cell>
        </row>
        <row r="845">
          <cell r="C845" t="str">
            <v>INE134E08KN8</v>
          </cell>
          <cell r="D845" t="str">
            <v>Power Finance Corporation Limited **</v>
          </cell>
          <cell r="E845" t="str">
            <v>6.98% Power Finance Corporation Limited 20-04-2023 **</v>
          </cell>
        </row>
        <row r="846">
          <cell r="C846" t="str">
            <v>INE020B08AP1</v>
          </cell>
          <cell r="D846" t="str">
            <v>Rec Limited **</v>
          </cell>
          <cell r="E846" t="str">
            <v>7.45% Rec Limited 30-11-2022 **</v>
          </cell>
        </row>
        <row r="847">
          <cell r="C847" t="str">
            <v>IN002020Z493</v>
          </cell>
          <cell r="D847" t="str">
            <v>364 DAYS T-BILL 11-MAR-22</v>
          </cell>
          <cell r="E847" t="str">
            <v>364 DAYS T-BILL 11-03-2022</v>
          </cell>
        </row>
        <row r="848">
          <cell r="C848" t="str">
            <v>INE020B08BO2</v>
          </cell>
          <cell r="D848" t="str">
            <v xml:space="preserve">Rec Limited </v>
          </cell>
          <cell r="E848" t="str">
            <v>8.30% Rec Limited 25-03-2029 **</v>
          </cell>
        </row>
        <row r="849">
          <cell r="C849" t="str">
            <v>INE053F07BA5</v>
          </cell>
          <cell r="D849" t="str">
            <v>Indian Railway Finance Corporation Limited **</v>
          </cell>
          <cell r="E849" t="str">
            <v>8.55% Indian Railway Finance Corporation Limited 21-02-2029 **</v>
          </cell>
        </row>
        <row r="850">
          <cell r="C850" t="str">
            <v>IN0020130012</v>
          </cell>
          <cell r="D850" t="str">
            <v>07.16% GOI 20-MAY-2023</v>
          </cell>
          <cell r="E850" t="str">
            <v>07.16% GOI 20-05-2023</v>
          </cell>
        </row>
        <row r="851">
          <cell r="C851" t="str">
            <v>IN0020020072</v>
          </cell>
          <cell r="D851" t="str">
            <v>08.35% GOI 14-MAY-2022</v>
          </cell>
          <cell r="E851" t="str">
            <v>08.35% GOI 14-05-2022</v>
          </cell>
        </row>
        <row r="852">
          <cell r="C852" t="str">
            <v>INE752E07MV8</v>
          </cell>
          <cell r="D852" t="str">
            <v xml:space="preserve">Power Grid Corporation of India Limited </v>
          </cell>
          <cell r="E852" t="str">
            <v>8.40% Power Grid Corporation of India Limited 27-05-2029 **</v>
          </cell>
        </row>
        <row r="853">
          <cell r="C853" t="str">
            <v>INE053F07AA7</v>
          </cell>
          <cell r="D853" t="str">
            <v>Indian Railway Finance Corporation Limited</v>
          </cell>
          <cell r="E853" t="str">
            <v>7.49% Indian Railway Finance Corporation Limited 28-05-2027 **</v>
          </cell>
        </row>
        <row r="854">
          <cell r="C854" t="str">
            <v>IN2220150139</v>
          </cell>
          <cell r="D854" t="str">
            <v>8.15% MAHARSHTRA SDL 26-NOV-2025</v>
          </cell>
          <cell r="E854" t="str">
            <v>8.15% MAHARSHTRA SDL 26-11-2025</v>
          </cell>
        </row>
        <row r="855">
          <cell r="C855" t="str">
            <v>IN1920150035</v>
          </cell>
          <cell r="D855" t="str">
            <v>8.14% KARNATAKA SDL 13-NOV-2025</v>
          </cell>
          <cell r="E855" t="str">
            <v>8.14% KARNATAKA SDL 13-11-2025</v>
          </cell>
        </row>
        <row r="856">
          <cell r="C856" t="str">
            <v>IN002020Z485</v>
          </cell>
          <cell r="D856" t="str">
            <v>364 DAYS T-BILL 03-MAR-22</v>
          </cell>
          <cell r="E856" t="str">
            <v>364 DAYS T-BILL 03-03-2022</v>
          </cell>
        </row>
        <row r="857">
          <cell r="C857" t="str">
            <v>IN002020Z451</v>
          </cell>
          <cell r="D857" t="str">
            <v>364 DAYS T-BILL 10-FEB-22</v>
          </cell>
          <cell r="E857" t="str">
            <v>364 DAYS T-BILL 10-02-2022</v>
          </cell>
        </row>
        <row r="858">
          <cell r="C858" t="str">
            <v>IN002020Z519</v>
          </cell>
          <cell r="D858" t="str">
            <v>364 DAYS T-BILL 24-MAR-22</v>
          </cell>
          <cell r="E858" t="str">
            <v>364 DAYS T-BILL 24-03-2022</v>
          </cell>
        </row>
        <row r="859">
          <cell r="C859" t="str">
            <v>IN1520190043</v>
          </cell>
          <cell r="D859" t="str">
            <v>7.89% GUJARAT SDL 15-MAY-2025</v>
          </cell>
          <cell r="E859" t="str">
            <v>7.89% GUJARAT SDL 15-05-2025</v>
          </cell>
        </row>
        <row r="860">
          <cell r="C860" t="str">
            <v>IN1520150047</v>
          </cell>
          <cell r="D860" t="str">
            <v>8.23% GUJARAT SDL 09-SEP-2025</v>
          </cell>
          <cell r="E860" t="str">
            <v>8.23% GUJARAT SDL 09-09-2025</v>
          </cell>
        </row>
        <row r="861">
          <cell r="C861" t="str">
            <v>IN2220150089</v>
          </cell>
          <cell r="D861" t="str">
            <v>8.23% MAHARASHTRA SDL 09-SEP-2025</v>
          </cell>
          <cell r="E861" t="str">
            <v>8.23% MAHARASHTRA SDL 09-09-2025</v>
          </cell>
        </row>
        <row r="862">
          <cell r="C862" t="str">
            <v>IN2220150063</v>
          </cell>
          <cell r="D862" t="str">
            <v>8.26% MAHARASHTRA SDL 12-AUG-2025</v>
          </cell>
          <cell r="E862" t="str">
            <v>8.26% MAHARASHTRA SDL 12-08-2025</v>
          </cell>
        </row>
        <row r="863">
          <cell r="C863" t="str">
            <v>IN1520150062</v>
          </cell>
          <cell r="D863" t="str">
            <v>7.96% GUJARAT SDL 14-OCT-2025</v>
          </cell>
          <cell r="E863" t="str">
            <v>7.96% GUJARAT SDL 14-10-2025</v>
          </cell>
        </row>
        <row r="864">
          <cell r="C864" t="str">
            <v>IN0020210020</v>
          </cell>
          <cell r="D864" t="str">
            <v>06.64% GOI 16-JUN-2035</v>
          </cell>
          <cell r="E864" t="str">
            <v>06.64% GOI 16-06-2035</v>
          </cell>
        </row>
        <row r="865">
          <cell r="C865" t="str">
            <v>IN002020Z527</v>
          </cell>
          <cell r="D865" t="str">
            <v>364 DAYS T-BILL 30-MAR-22</v>
          </cell>
          <cell r="E865" t="str">
            <v>364 DAYS T-BILL 30-03-2022</v>
          </cell>
        </row>
        <row r="866">
          <cell r="C866" t="str">
            <v>INE233A08048</v>
          </cell>
          <cell r="D866" t="str">
            <v>Godrej Industries Limited</v>
          </cell>
          <cell r="E866" t="str">
            <v>6.92% Godrej Industries Limited 14-05-2025 **</v>
          </cell>
        </row>
        <row r="867">
          <cell r="C867" t="str">
            <v>INE238A161W0</v>
          </cell>
          <cell r="D867" t="str">
            <v>Axis Bank Limited</v>
          </cell>
          <cell r="E867" t="str">
            <v>Axis Bank Limited 13-05-2022</v>
          </cell>
        </row>
        <row r="868">
          <cell r="C868" t="str">
            <v>INE206D08279</v>
          </cell>
          <cell r="D868" t="str">
            <v>Nuclear Power Corporation Of India Limited</v>
          </cell>
          <cell r="E868" t="str">
            <v>8.14% Nuclear Power Corporation Of India Limited 25-03-2027 **</v>
          </cell>
        </row>
        <row r="869">
          <cell r="C869" t="str">
            <v>INE848E08136</v>
          </cell>
          <cell r="D869" t="str">
            <v xml:space="preserve">NHPC Limited </v>
          </cell>
          <cell r="E869" t="str">
            <v>8.12% NHPC Limited 22-03-2029 **</v>
          </cell>
        </row>
        <row r="870">
          <cell r="C870" t="str">
            <v>INE206D08246</v>
          </cell>
          <cell r="D870" t="str">
            <v>Nuclear Power Corporation Of India Limited</v>
          </cell>
          <cell r="E870" t="str">
            <v>8.40% Nuclear Power Corporation Of India Limited 28-11-2028 **</v>
          </cell>
        </row>
        <row r="871">
          <cell r="C871" t="str">
            <v>INE206D08238</v>
          </cell>
          <cell r="D871" t="str">
            <v>Nuclear Power Corporation Of India Limited</v>
          </cell>
          <cell r="E871" t="str">
            <v>8.40% Nuclear Power Corporation Of India Limited 26-11-2027 **</v>
          </cell>
        </row>
        <row r="872">
          <cell r="C872" t="str">
            <v>INE246R07426</v>
          </cell>
          <cell r="D872" t="str">
            <v>NIIF Infrastructure Finance Limited</v>
          </cell>
          <cell r="E872" t="str">
            <v>8.25% NIIF Infrastructure Finance Limited 21-05-2025 **</v>
          </cell>
        </row>
        <row r="873">
          <cell r="C873" t="str">
            <v>IN002020Z469</v>
          </cell>
          <cell r="D873" t="str">
            <v>364 DAYS T-BILL 17-FEB-22</v>
          </cell>
          <cell r="E873" t="str">
            <v>364 DAYS T-BILL 17-02-2022</v>
          </cell>
        </row>
        <row r="874">
          <cell r="C874" t="str">
            <v>INE246R07202</v>
          </cell>
          <cell r="D874" t="str">
            <v>NIIF Infrastructure Finance Limited</v>
          </cell>
          <cell r="E874" t="str">
            <v>7.9350% NIIF Infrastructure Finance Limited 11-08-2022 **</v>
          </cell>
        </row>
        <row r="875">
          <cell r="C875" t="str">
            <v>INE020B08CE1</v>
          </cell>
          <cell r="D875" t="str">
            <v>Rec Limited</v>
          </cell>
          <cell r="E875" t="str">
            <v>6.90% Rec Limited 30-06-2022 **</v>
          </cell>
        </row>
        <row r="876">
          <cell r="C876" t="str">
            <v>INE001A07RG8</v>
          </cell>
          <cell r="D876" t="str">
            <v>Housing Development Finance Corporation Limited</v>
          </cell>
          <cell r="E876" t="str">
            <v>9.05% Housing Development Finance Corporation Limited 16-10-2028 **</v>
          </cell>
        </row>
        <row r="877">
          <cell r="C877" t="str">
            <v>INE001A07RK0</v>
          </cell>
          <cell r="D877" t="str">
            <v>Housing Development Finance Corporation Limited</v>
          </cell>
          <cell r="E877" t="str">
            <v>9% Housing Development Finance Corporation Limited 29-11-2028 **</v>
          </cell>
        </row>
        <row r="878">
          <cell r="C878" t="str">
            <v>INE935V07012</v>
          </cell>
          <cell r="D878" t="str">
            <v>Vector Green Prayagraj Solar Pvt Limited (Vector green energy sponsored co-obligor structure)</v>
          </cell>
          <cell r="E878" t="str">
            <v>6.49% Vector Green Prayagraj Solar Pvt Limited 01-07-2024 (Vector green energy sponsored co-obligor structure)**</v>
          </cell>
        </row>
        <row r="879">
          <cell r="C879" t="str">
            <v>INE999X07014</v>
          </cell>
          <cell r="D879" t="str">
            <v>Malwa Solar Power Generation Pvt Limited (Vector green energy sponsored co-obligor structure)</v>
          </cell>
          <cell r="E879" t="str">
            <v>6.49% Malwa Solar Power Generation Pvt Limited 01-07-2024 (Vector green energy sponsored co-obligor structure) **</v>
          </cell>
        </row>
        <row r="880">
          <cell r="C880" t="str">
            <v>INE964M07011</v>
          </cell>
          <cell r="D880" t="str">
            <v>Priapus Infrastructure Pvt Limited (Vector green energy sponsored co-obligor structure)</v>
          </cell>
          <cell r="E880" t="str">
            <v>6.49% Priapus Infrastructure Pvt Limited 01-07-2024 (Vector green energy sponsored co-obligor structure) **</v>
          </cell>
        </row>
        <row r="881">
          <cell r="C881" t="str">
            <v>INE969M07010</v>
          </cell>
          <cell r="D881" t="str">
            <v>Citra Real Estate Limited (Vector green energy sponsored co-obligor structure)</v>
          </cell>
          <cell r="E881" t="str">
            <v>6.49% Citra Real Estate Limited 01-07-2024 (Vector green energy sponsored co-obligor structure) **</v>
          </cell>
        </row>
        <row r="882">
          <cell r="C882" t="str">
            <v>INE961M07017</v>
          </cell>
          <cell r="D882" t="str">
            <v>Sepset Constructions Pvt Limited (Vector green energy sponsored co-obligor structure)</v>
          </cell>
          <cell r="E882" t="str">
            <v>6.49% Sepset Constructions Pvt Limited 01-07-2024 (Vector green energy sponsored co-obligor structure) **</v>
          </cell>
        </row>
        <row r="883">
          <cell r="C883" t="str">
            <v>INE001W07011</v>
          </cell>
          <cell r="D883" t="str">
            <v>Yarrow Infrastructure Pvt Limited (Vector green energy sponsored co-obligor structure)</v>
          </cell>
          <cell r="E883" t="str">
            <v>6.49% Yarrow Infrastructure Pvt Limited 01-07-2024 (Vector green energy sponsored co-obligor structure) **</v>
          </cell>
        </row>
        <row r="884">
          <cell r="C884" t="str">
            <v>IN0020210046</v>
          </cell>
          <cell r="D884" t="str">
            <v>04.26% GOI 17-MAY-2023</v>
          </cell>
          <cell r="E884" t="str">
            <v>04.26% GOI 17-05-2023</v>
          </cell>
        </row>
        <row r="885">
          <cell r="C885" t="str">
            <v>IN0020210012</v>
          </cell>
          <cell r="D885" t="str">
            <v>05.63% GOI 12-APR-2026</v>
          </cell>
          <cell r="E885" t="str">
            <v>05.63% GOI 12-04-2026</v>
          </cell>
        </row>
        <row r="886">
          <cell r="C886" t="str">
            <v>INE261F08DD2</v>
          </cell>
          <cell r="D886" t="str">
            <v xml:space="preserve">National Bank for Agriculture &amp; Rural Development </v>
          </cell>
          <cell r="E886" t="str">
            <v>5.27% National Bank for Agriculture &amp; Rural Development 29-04-2024 **</v>
          </cell>
        </row>
        <row r="887">
          <cell r="C887" t="str">
            <v>INE975F14VK2</v>
          </cell>
          <cell r="D887" t="str">
            <v>Kotak Mahindra Investment Limited</v>
          </cell>
          <cell r="E887" t="str">
            <v>Kotak Mahindra Investment Limited 17-05-2022 **</v>
          </cell>
        </row>
        <row r="888">
          <cell r="C888" t="str">
            <v>INE01C314106</v>
          </cell>
          <cell r="D888" t="str">
            <v>Bajaj Financial Securities Limited</v>
          </cell>
          <cell r="E888" t="str">
            <v>Bajaj Financial Securities Limited 20-06-2022 **</v>
          </cell>
        </row>
        <row r="889">
          <cell r="C889" t="str">
            <v>IN2820110194</v>
          </cell>
          <cell r="D889" t="str">
            <v>8.96% PUNJAB SDL 07-Mar-2022</v>
          </cell>
          <cell r="E889" t="str">
            <v>8.96% PUNJAB SDL 07-03-2022</v>
          </cell>
        </row>
        <row r="890">
          <cell r="C890" t="str">
            <v>INE557F08FK3</v>
          </cell>
          <cell r="D890" t="str">
            <v>National Housing Bank</v>
          </cell>
          <cell r="E890" t="str">
            <v>5.32% National Housing Bank 01-09-2023 **</v>
          </cell>
        </row>
        <row r="891">
          <cell r="C891" t="str">
            <v>INE115A07MG7</v>
          </cell>
          <cell r="D891" t="str">
            <v>LIC Housing Finance Limited</v>
          </cell>
          <cell r="E891" t="str">
            <v>7.42% LIC Housing Finance Limited 15-07-2022 **</v>
          </cell>
        </row>
        <row r="892">
          <cell r="C892" t="str">
            <v>INE001A07SM4</v>
          </cell>
          <cell r="D892" t="str">
            <v>Housing Development Finance Corporation Limited</v>
          </cell>
          <cell r="E892" t="str">
            <v>7% Housing Development Finance Corporation Limited 19-05-2022 **</v>
          </cell>
        </row>
        <row r="893">
          <cell r="C893" t="str">
            <v>IN0020120013</v>
          </cell>
          <cell r="D893" t="str">
            <v>08.15% GOI 11-JUN-2022</v>
          </cell>
          <cell r="E893" t="str">
            <v>08.15% GOI 11-06-2022</v>
          </cell>
        </row>
        <row r="894">
          <cell r="C894" t="str">
            <v>IN2920150314</v>
          </cell>
          <cell r="D894" t="str">
            <v>8.39% RAJASTHAN SDL 15-Mar-2022</v>
          </cell>
          <cell r="E894" t="str">
            <v>8.39% RAJASTHAN SDL 15-03-2022</v>
          </cell>
        </row>
        <row r="895">
          <cell r="C895" t="str">
            <v>IN2820110186</v>
          </cell>
          <cell r="D895" t="str">
            <v>8.79% PUNJAB SDL 22-FEB-2022</v>
          </cell>
          <cell r="E895" t="str">
            <v>8.79% PUNJAB SDL 22-02-2022</v>
          </cell>
        </row>
        <row r="896">
          <cell r="C896" t="str">
            <v>INE163N08131</v>
          </cell>
          <cell r="D896" t="str">
            <v>ONGC Petro Additions Limited ** (Letter of comfort from Oil &amp; Natural Gas Corporation Limited)</v>
          </cell>
          <cell r="E896" t="str">
            <v>8% ONGC Petro Additions Limited 11-04-2025 ** (Letter of comfort from Oil &amp; Natural Gas Corporation Limited)</v>
          </cell>
        </row>
        <row r="897">
          <cell r="C897" t="str">
            <v>INE163N08115</v>
          </cell>
          <cell r="D897" t="str">
            <v>ONGC Petro Additions Limited ** (Letter of comfort from Oil &amp; Natural Gas Corporation Limited)</v>
          </cell>
          <cell r="E897" t="str">
            <v>8.83% ONGC Petro Additions Limited 10-03-2025 ** (Letter of comfort from Oil &amp; Natural Gas Corporation Limited)</v>
          </cell>
        </row>
        <row r="898">
          <cell r="C898" t="str">
            <v>IN002021Z046</v>
          </cell>
          <cell r="D898" t="str">
            <v>364 DAY T-BILL 28APR22</v>
          </cell>
          <cell r="E898" t="str">
            <v>364 DAY T-BILL 28-04-2022</v>
          </cell>
        </row>
        <row r="899">
          <cell r="C899" t="str">
            <v>IN3520180107</v>
          </cell>
          <cell r="D899" t="str">
            <v>7.48% CHHATTISGARH SDL 06-MAR-2022</v>
          </cell>
          <cell r="E899" t="str">
            <v>7.48% CHHATTISGARH SDL 06-03-2022</v>
          </cell>
        </row>
        <row r="900">
          <cell r="C900" t="str">
            <v>IN002021Z137</v>
          </cell>
          <cell r="D900" t="str">
            <v>364 DAY T-BILL 30JUN22</v>
          </cell>
          <cell r="E900" t="str">
            <v>364 DAY T-BILL 30-06-2022</v>
          </cell>
        </row>
        <row r="901">
          <cell r="C901" t="str">
            <v>INE134E08JU5</v>
          </cell>
          <cell r="D901" t="str">
            <v>Power Finance Corporation Limited</v>
          </cell>
          <cell r="E901" t="str">
            <v>8.45% Power Finance Corporation Limited 11-08-2022 **</v>
          </cell>
        </row>
        <row r="902">
          <cell r="C902" t="str">
            <v>INE219X07066</v>
          </cell>
          <cell r="D902" t="str">
            <v>India Grid Trust</v>
          </cell>
          <cell r="E902" t="str">
            <v>8.85% India Grid Trust 02-11-2022 **</v>
          </cell>
        </row>
        <row r="903">
          <cell r="C903" t="str">
            <v>INE001A07SQ5</v>
          </cell>
          <cell r="D903" t="str">
            <v>Housing Development Finance Corporation Limited</v>
          </cell>
          <cell r="E903" t="str">
            <v>4.95% Housing Development Finance Corporation Limited 09-09-2022 **</v>
          </cell>
        </row>
        <row r="904">
          <cell r="C904" t="str">
            <v>INE261F08CS2</v>
          </cell>
          <cell r="D904" t="str">
            <v>National Bank for Agriculture &amp; Rural Development</v>
          </cell>
          <cell r="E904" t="str">
            <v>4.60% National Bank for Agriculture &amp; Rural Development 29-07-2024 **</v>
          </cell>
        </row>
        <row r="905">
          <cell r="C905" t="str">
            <v>INE163N08107</v>
          </cell>
          <cell r="D905" t="str">
            <v>ONGC Petro Additions Limited ** (Letter of comfort from Oil &amp; Natural Gas Corporation Limited)</v>
          </cell>
          <cell r="E905" t="str">
            <v>8.45% ONGC Petro Additions Limited 10-03-2023 ** (Letter of comfort from Oil &amp; Natural Gas Corporation Limited)</v>
          </cell>
        </row>
        <row r="906">
          <cell r="C906" t="str">
            <v>INE246R07384</v>
          </cell>
          <cell r="D906" t="str">
            <v>NIIF Infrastructure Finance Limited</v>
          </cell>
          <cell r="E906" t="str">
            <v>8.60% NIIF Infrastructure Finance Limited 07-11-2024 **</v>
          </cell>
        </row>
        <row r="907">
          <cell r="C907" t="str">
            <v>INE134E08JY7</v>
          </cell>
          <cell r="D907" t="str">
            <v>Power Finance Corporation Limited</v>
          </cell>
          <cell r="E907" t="str">
            <v>9.25% Power Finance Corporation Limited 25-09-2024 **</v>
          </cell>
        </row>
        <row r="908">
          <cell r="C908" t="str">
            <v>INE261F08BI5</v>
          </cell>
          <cell r="D908" t="str">
            <v xml:space="preserve">National Bank for Agriculture &amp; Rural Development </v>
          </cell>
          <cell r="E908" t="str">
            <v>7.90% National Bank for Agriculture &amp; Rural Development 18-04-2022 **</v>
          </cell>
        </row>
        <row r="909">
          <cell r="C909" t="str">
            <v>INE246R07244</v>
          </cell>
          <cell r="D909" t="str">
            <v>NIIF Infrastructure Finance Limited</v>
          </cell>
          <cell r="E909" t="str">
            <v>8.08% NIIF Infrastructure Finance Limited 14-02-2023 **</v>
          </cell>
        </row>
        <row r="910">
          <cell r="C910" t="str">
            <v>INE261F08CP8</v>
          </cell>
          <cell r="D910" t="str">
            <v xml:space="preserve">National Bank for Agriculture &amp; Rural Development </v>
          </cell>
          <cell r="E910" t="str">
            <v>6.44% National Bank for Agriculture &amp; Rural Development 04-12-2030 **</v>
          </cell>
        </row>
        <row r="911">
          <cell r="C911" t="str">
            <v>INE040A16CI5</v>
          </cell>
          <cell r="D911" t="str">
            <v>HDFC Bank Limited</v>
          </cell>
          <cell r="E911" t="str">
            <v>HDFC Bank Limited 17-08-2022</v>
          </cell>
        </row>
        <row r="912">
          <cell r="C912" t="str">
            <v>INE163N08123</v>
          </cell>
          <cell r="D912" t="str">
            <v>ONGC Petro Additions Limited ** (Letter of comfort from Oil &amp; Natural Gas Corporation Limited)</v>
          </cell>
          <cell r="E912" t="str">
            <v>7.98% ONGC Petro Additions Limited 10-02-2023 ** (Letter of comfort from Oil &amp; Natural Gas Corporation Limited)</v>
          </cell>
        </row>
        <row r="913">
          <cell r="C913" t="str">
            <v>INE514E08BS9</v>
          </cell>
          <cell r="D913" t="str">
            <v>Export Import Bank of India</v>
          </cell>
          <cell r="E913" t="str">
            <v>8.88% Export Import Bank of India 18-10-2022 **</v>
          </cell>
        </row>
        <row r="914">
          <cell r="C914" t="str">
            <v>IN0020160035</v>
          </cell>
          <cell r="D914" t="str">
            <v>06.97% GOI 06-SEP-2026</v>
          </cell>
          <cell r="E914" t="str">
            <v>06.97% GOI 06-09-2026</v>
          </cell>
        </row>
        <row r="915">
          <cell r="C915" t="str">
            <v>IN1620110073</v>
          </cell>
          <cell r="D915" t="str">
            <v>8.88% HARYANA SDL 22-FEB-2022</v>
          </cell>
          <cell r="E915" t="str">
            <v>8.88% HARYANA SDL 22-02-2022</v>
          </cell>
        </row>
        <row r="916">
          <cell r="C916" t="str">
            <v>IN2220160039</v>
          </cell>
          <cell r="D916" t="str">
            <v>7.84% MAHARASHTRA SDL 13-JUL-2026</v>
          </cell>
          <cell r="E916" t="str">
            <v>7.84% MAHARASHTRA SDL 13-07-2026</v>
          </cell>
        </row>
        <row r="917">
          <cell r="C917" t="str">
            <v>IN0020210095</v>
          </cell>
          <cell r="D917" t="str">
            <v>06.10% GOI 12-JUL-2031</v>
          </cell>
          <cell r="E917" t="str">
            <v>06.10% GOI 12-07-2031</v>
          </cell>
        </row>
        <row r="918">
          <cell r="C918" t="str">
            <v>INE134E08KG2</v>
          </cell>
          <cell r="D918" t="str">
            <v>Power Finance Corporation Limited</v>
          </cell>
          <cell r="E918" t="str">
            <v>7.35% Power Finance Corporation Limited 15-10-2020 **</v>
          </cell>
        </row>
        <row r="919">
          <cell r="C919" t="str">
            <v>INE261F08CB8</v>
          </cell>
          <cell r="D919" t="str">
            <v xml:space="preserve">National Bank for Agriculture &amp; Rural Development </v>
          </cell>
          <cell r="E919" t="str">
            <v>6.87% National Bank for Agriculture &amp; Rural Development 08-03-2030 **</v>
          </cell>
        </row>
        <row r="920">
          <cell r="C920" t="str">
            <v>INE090A08UE8</v>
          </cell>
          <cell r="D920" t="str">
            <v>ICICI Bank Limited</v>
          </cell>
          <cell r="E920" t="str">
            <v>6.45% ICICI Bank Limited 15-06-2028 **</v>
          </cell>
        </row>
        <row r="921">
          <cell r="C921" t="str">
            <v>INE261F08DF7</v>
          </cell>
          <cell r="D921" t="str">
            <v xml:space="preserve">National Bank for Agriculture &amp; Rural Development </v>
          </cell>
          <cell r="E921" t="str">
            <v>5.27% National Bank for Agriculture &amp; Rural Development 23-07-2024 **</v>
          </cell>
        </row>
        <row r="922">
          <cell r="C922" t="str">
            <v>IN2220180052</v>
          </cell>
          <cell r="D922" t="str">
            <v>8.08% MAHARASHTRA SDL 26-DEC-2028</v>
          </cell>
          <cell r="E922" t="str">
            <v>8.08% MAHARASHTRA SDL 26-12-2028</v>
          </cell>
        </row>
        <row r="923">
          <cell r="C923" t="str">
            <v>IN0020030055</v>
          </cell>
          <cell r="D923" t="str">
            <v>06.17% GOI 12-JUN-2023</v>
          </cell>
          <cell r="E923" t="str">
            <v>06.17% GOI 12-06-2023</v>
          </cell>
        </row>
        <row r="924">
          <cell r="C924" t="str">
            <v>IN0020030014</v>
          </cell>
          <cell r="D924" t="str">
            <v>06.30% GOI 09-APR-2023</v>
          </cell>
          <cell r="E924" t="str">
            <v>06.30% GOI 09-04-2023</v>
          </cell>
        </row>
        <row r="925">
          <cell r="C925" t="str">
            <v>IN0020210152</v>
          </cell>
          <cell r="D925" t="str">
            <v>06.67% GOI 15-DEC-2035</v>
          </cell>
          <cell r="E925" t="str">
            <v>06.67% GOI 15-12-2035</v>
          </cell>
        </row>
        <row r="926">
          <cell r="C926" t="str">
            <v>INE936D07174</v>
          </cell>
          <cell r="D926" t="str">
            <v>Jamnagar Utilities and Power Pvt Limited</v>
          </cell>
          <cell r="E926" t="str">
            <v>6.40% Jamnagar Utilities and Power Pvt Limited 29-09-2026 **</v>
          </cell>
        </row>
        <row r="927">
          <cell r="C927" t="str">
            <v>INE041007050</v>
          </cell>
          <cell r="D927" t="str">
            <v>Embassy Office Parks REIT</v>
          </cell>
          <cell r="E927" t="str">
            <v>6.40% Embassy Office Parks REIT 15-02-2024 **</v>
          </cell>
        </row>
        <row r="928">
          <cell r="C928" t="str">
            <v>INE163N08073</v>
          </cell>
          <cell r="D928" t="str">
            <v>ONGC Petro Additions Limited ** (Letter of comfort from Oil &amp; Natural Gas Corporation Limited)</v>
          </cell>
          <cell r="E928" t="str">
            <v>8.85% ONGC Petro Additions Limited 19-04-2022 ** (Letter of comfort from Oil &amp; Natural Gas Corporation Limited)</v>
          </cell>
        </row>
        <row r="929">
          <cell r="C929" t="str">
            <v>IN002021Z301</v>
          </cell>
          <cell r="D929" t="str">
            <v>364 DAY T-BILL 20OCT22</v>
          </cell>
          <cell r="E929" t="str">
            <v>364 DAY T-BILL 20-10-2022</v>
          </cell>
        </row>
        <row r="930">
          <cell r="C930" t="str">
            <v>IN002021Z293</v>
          </cell>
          <cell r="D930" t="str">
            <v>364 DAY T-BILL 13OCT22</v>
          </cell>
          <cell r="E930" t="str">
            <v>364 DAY T-BILL 13-10-2022</v>
          </cell>
        </row>
        <row r="931">
          <cell r="C931" t="str">
            <v>IN002021Z053</v>
          </cell>
          <cell r="D931" t="str">
            <v>364 DAY T-BILL 05MAY22</v>
          </cell>
          <cell r="E931" t="str">
            <v>364 DAY T-BILL 05-05-2022</v>
          </cell>
        </row>
        <row r="932">
          <cell r="C932" t="str">
            <v>IN002021Y338</v>
          </cell>
          <cell r="D932" t="str">
            <v>182 DAY T-BILL 12MAY22</v>
          </cell>
          <cell r="E932" t="str">
            <v>182 DAY T-BILL 12-05-2022</v>
          </cell>
        </row>
        <row r="933">
          <cell r="C933" t="str">
            <v>INE238A161X8</v>
          </cell>
          <cell r="D933" t="str">
            <v>Axis Bank Limited</v>
          </cell>
          <cell r="E933" t="str">
            <v>Axis Bank Limited 20-09-2022</v>
          </cell>
        </row>
        <row r="934">
          <cell r="C934" t="str">
            <v>INE002A08500</v>
          </cell>
          <cell r="D934" t="str">
            <v>Reliance Industries Limited</v>
          </cell>
          <cell r="E934" t="str">
            <v>7.17% Reliance Industries Limited 08-11-2022 **</v>
          </cell>
        </row>
        <row r="935">
          <cell r="C935" t="str">
            <v>INE090A08UF5</v>
          </cell>
          <cell r="D935" t="str">
            <v>ICICI Bank Limited</v>
          </cell>
          <cell r="E935" t="str">
            <v>6.67% ICICI Bank Limited 26-11-2028 **</v>
          </cell>
        </row>
        <row r="936">
          <cell r="C936" t="str">
            <v>INE020B08BT1</v>
          </cell>
          <cell r="D936" t="str">
            <v>Rec Limited</v>
          </cell>
          <cell r="E936" t="str">
            <v>8.15% Rec Limited 10-06-2022 **</v>
          </cell>
        </row>
        <row r="937">
          <cell r="C937" t="str">
            <v>INE001A07TA7</v>
          </cell>
          <cell r="D937" t="str">
            <v>Housing Development Finance Corporation Limited</v>
          </cell>
          <cell r="E937" t="str">
            <v>4.71% Housing Development Finance Corporation Limited 07-09-2023 **</v>
          </cell>
        </row>
        <row r="938">
          <cell r="C938" t="str">
            <v>IN002021Z111</v>
          </cell>
          <cell r="D938" t="str">
            <v>364 DAY T-BILL 16JUN22</v>
          </cell>
          <cell r="E938" t="str">
            <v>364 DAY T-BILL 16-06-2022</v>
          </cell>
        </row>
        <row r="939">
          <cell r="C939" t="str">
            <v>INE883F07199</v>
          </cell>
          <cell r="D939" t="str">
            <v>Aadhar Housing Finance Limited</v>
          </cell>
          <cell r="E939" t="str">
            <v>8.20% Aadhar Housing Finance Limited 01-09-2023 **</v>
          </cell>
        </row>
        <row r="940">
          <cell r="C940" t="str">
            <v>IN002021X413</v>
          </cell>
          <cell r="D940" t="str">
            <v>91 DAY T-BILL 24MAR22</v>
          </cell>
          <cell r="E940" t="str">
            <v>91 DAY T-BILL 24-03-2022</v>
          </cell>
        </row>
        <row r="941">
          <cell r="C941" t="str">
            <v>INE115A14DM0</v>
          </cell>
          <cell r="D941" t="str">
            <v>LIC Housing Finance Limited</v>
          </cell>
          <cell r="E941" t="str">
            <v>LIC Housing Finance Limited 26-05-2022 **</v>
          </cell>
        </row>
        <row r="942">
          <cell r="C942" t="str">
            <v>IN002021Z103</v>
          </cell>
          <cell r="D942" t="str">
            <v>364 DAY T-BILL 09JUN22</v>
          </cell>
          <cell r="E942" t="str">
            <v>364 DAY T-BILL 09-06-2022</v>
          </cell>
        </row>
        <row r="943">
          <cell r="C943" t="str">
            <v>IN0020210186</v>
          </cell>
          <cell r="D943" t="str">
            <v>05.74% GOI 15-NOV-2026</v>
          </cell>
          <cell r="E943" t="str">
            <v>05.74% GOI 15-11-2026</v>
          </cell>
        </row>
        <row r="944">
          <cell r="C944" t="str">
            <v>INE163N08156</v>
          </cell>
          <cell r="D944" t="str">
            <v>ONGC Petro Additions Limited</v>
          </cell>
          <cell r="E944" t="str">
            <v>7.98% ONGC Petro Additions Limited 25-10-2023 **</v>
          </cell>
        </row>
        <row r="945">
          <cell r="C945" t="str">
            <v>IN002021X421</v>
          </cell>
          <cell r="D945" t="str">
            <v>91 DAY T-BILL 31MAR22</v>
          </cell>
          <cell r="E945" t="str">
            <v>91 DAY T-BILL 31-03-2022</v>
          </cell>
        </row>
        <row r="946">
          <cell r="C946" t="str">
            <v>IN002021X348</v>
          </cell>
          <cell r="D946" t="str">
            <v>91 DAY T-BILL 02FEB22</v>
          </cell>
          <cell r="E946" t="str">
            <v>91 DAY T-BILL 02-02-2022</v>
          </cell>
        </row>
        <row r="947">
          <cell r="C947" t="str">
            <v>INE522D07BC0</v>
          </cell>
          <cell r="D947" t="str">
            <v>Manappuram Finance Limited</v>
          </cell>
          <cell r="E947" t="str">
            <v>9.75% Manappuram Finance Limited 07-11-2022 **</v>
          </cell>
        </row>
        <row r="948">
          <cell r="C948" t="str">
            <v>INE556F08JK7</v>
          </cell>
          <cell r="D948" t="str">
            <v>Small Industries Development Bank of India</v>
          </cell>
          <cell r="E948" t="str">
            <v>7.95% Small Industries Development Bank of India 26-04-2022 **</v>
          </cell>
        </row>
        <row r="949">
          <cell r="C949" t="str">
            <v>INE110L14QI8</v>
          </cell>
          <cell r="D949" t="str">
            <v>Reliance Jio Infocomm Limited</v>
          </cell>
          <cell r="E949" t="str">
            <v>Reliance Jio Infocomm Limited 20-06-2022 **</v>
          </cell>
        </row>
        <row r="950">
          <cell r="C950" t="str">
            <v>IN002021Y387</v>
          </cell>
          <cell r="D950" t="str">
            <v>182 DAY T-BILL 16-06-2022</v>
          </cell>
          <cell r="E950" t="str">
            <v>182 DAY T-BILL 16-06-2022</v>
          </cell>
        </row>
        <row r="951">
          <cell r="C951" t="str">
            <v>IN2920160156</v>
          </cell>
          <cell r="D951" t="str">
            <v>7.38% RAJASTHAN SDL 14-09-2026</v>
          </cell>
          <cell r="E951" t="str">
            <v>7.38% RAJASTHAN SDL 14-09-2026</v>
          </cell>
        </row>
        <row r="952">
          <cell r="C952" t="str">
            <v>INE155A08233</v>
          </cell>
          <cell r="D952" t="str">
            <v>Tata Motors Limited</v>
          </cell>
          <cell r="E952" t="str">
            <v>9.60% Tata Motors Limited 29-10-2022 **</v>
          </cell>
        </row>
        <row r="953">
          <cell r="C953" t="str">
            <v>IN002021Y403</v>
          </cell>
          <cell r="D953" t="str">
            <v>182 DAY T-BILL 30-06-2022</v>
          </cell>
          <cell r="E953" t="str">
            <v>182 DAY T-BILL 30-06-2022</v>
          </cell>
        </row>
        <row r="954">
          <cell r="C954" t="str">
            <v>INE261F08DK7</v>
          </cell>
          <cell r="D954" t="str">
            <v>National Bank for Agriculture &amp; Rural Development</v>
          </cell>
          <cell r="E954" t="str">
            <v>5.70% National Bank for Agriculture &amp; Rural Development 31-07-2025**</v>
          </cell>
        </row>
        <row r="955">
          <cell r="C955" t="str">
            <v>INE238A164Y0</v>
          </cell>
          <cell r="D955" t="str">
            <v>Axis Bank Limited</v>
          </cell>
          <cell r="E955" t="str">
            <v>Axis Bank Limited 11-11-2022</v>
          </cell>
        </row>
        <row r="956">
          <cell r="C956" t="str">
            <v>INE238A08468</v>
          </cell>
          <cell r="D956" t="str">
            <v>Axis Bank Limited</v>
          </cell>
          <cell r="E956" t="str">
            <v>7.65% Axis Bank Limited 30-01-2027 **</v>
          </cell>
        </row>
        <row r="957">
          <cell r="C957" t="str">
            <v>IN1520210163</v>
          </cell>
          <cell r="D957" t="str">
            <v>5.27% GUJARAT SDL 19-01-2024</v>
          </cell>
          <cell r="E957" t="str">
            <v>5.27% GUJARAT SDL 19-01-2024</v>
          </cell>
        </row>
        <row r="958">
          <cell r="C958" t="str">
            <v>INE261F14IN8</v>
          </cell>
          <cell r="D958" t="str">
            <v>National Bank for Agriculture &amp; Rural Development</v>
          </cell>
          <cell r="E958" t="str">
            <v>National Bank for Agriculture &amp; Rural Development 20-04-2022 **</v>
          </cell>
        </row>
        <row r="959">
          <cell r="C959" t="str">
            <v>INE040A08369</v>
          </cell>
          <cell r="D959" t="str">
            <v>HDFC Bank Limited</v>
          </cell>
          <cell r="E959" t="str">
            <v>7.95% HDFC Bank Limited 21-09-2026 **</v>
          </cell>
        </row>
        <row r="960">
          <cell r="C960" t="str">
            <v>IN002021Z426</v>
          </cell>
          <cell r="D960" t="str">
            <v>364 DAY T-BILL 05-01-2023</v>
          </cell>
          <cell r="E960" t="str">
            <v>364 DAY T-BILL 05-01-2023</v>
          </cell>
        </row>
        <row r="961">
          <cell r="C961" t="str">
            <v>IN002021X496</v>
          </cell>
          <cell r="D961" t="str">
            <v>91 DAY T-BILL 21-04-2022</v>
          </cell>
          <cell r="E961" t="str">
            <v>91 DAY T-BILL 21-04-2022</v>
          </cell>
        </row>
        <row r="962">
          <cell r="C962" t="str">
            <v>INE028A16CK6</v>
          </cell>
          <cell r="D962" t="str">
            <v>Bank of Baroda</v>
          </cell>
          <cell r="E962" t="str">
            <v>Bank of Baroda 18-04-2022</v>
          </cell>
        </row>
        <row r="963">
          <cell r="C963" t="str">
            <v>IN002021Z400</v>
          </cell>
          <cell r="D963" t="str">
            <v>364 DAY T-BILL 29-12-2022</v>
          </cell>
          <cell r="E963" t="str">
            <v>364 DAY T-BILL 29-12-2022</v>
          </cell>
        </row>
        <row r="964">
          <cell r="C964" t="str">
            <v>INE110L14QN8</v>
          </cell>
          <cell r="D964" t="str">
            <v>Reliance Jio Infocomm Limited</v>
          </cell>
          <cell r="E964" t="str">
            <v>Reliance Jio Infocomm Limited 18-04-2022 **</v>
          </cell>
        </row>
        <row r="965">
          <cell r="C965" t="str">
            <v>INE238A163Y2</v>
          </cell>
          <cell r="D965" t="str">
            <v>Axis Bank Limited</v>
          </cell>
          <cell r="E965" t="str">
            <v>Axis Bank Limited 10-11-2022</v>
          </cell>
        </row>
        <row r="966">
          <cell r="C966" t="str">
            <v>IN002021Z434</v>
          </cell>
          <cell r="D966" t="str">
            <v>364 DAY T-BILL 12-01-2023</v>
          </cell>
          <cell r="E966" t="str">
            <v>364 DAY T-BILL 12-01-2023</v>
          </cell>
        </row>
        <row r="967">
          <cell r="C967" t="str">
            <v>IN002021Y452</v>
          </cell>
          <cell r="D967" t="str">
            <v>182 DAY T-BILL 21-07-2022</v>
          </cell>
          <cell r="E967" t="str">
            <v>182 DAY T-BILL 21-07-2022</v>
          </cell>
        </row>
        <row r="968">
          <cell r="C968" t="str">
            <v>IN002021Z327</v>
          </cell>
          <cell r="D968" t="str">
            <v>364 DAY T-BILL 02-11-2022</v>
          </cell>
          <cell r="E968" t="str">
            <v>364 DAY T-BILL 02-11-2022</v>
          </cell>
        </row>
        <row r="969">
          <cell r="C969" t="str">
            <v>INE212K14015</v>
          </cell>
          <cell r="D969" t="str">
            <v>SBICAP Securities Limited</v>
          </cell>
          <cell r="E969" t="str">
            <v>SBICAP Securities Limited 28-04-2022 **</v>
          </cell>
        </row>
        <row r="970">
          <cell r="C970" t="str">
            <v>INE733E08163</v>
          </cell>
          <cell r="D970" t="str">
            <v>NTPC Limited</v>
          </cell>
          <cell r="E970" t="str">
            <v>5.45% NTPC Limited 15-10-2025 **</v>
          </cell>
        </row>
        <row r="971">
          <cell r="C971" t="str">
            <v>INE040A16CO3</v>
          </cell>
          <cell r="D971" t="str">
            <v>HDFC Bank Limited</v>
          </cell>
          <cell r="E971" t="str">
            <v>HDFC Bank Limited 13-12-2022</v>
          </cell>
        </row>
        <row r="972">
          <cell r="C972" t="str">
            <v>INE002A14IN7</v>
          </cell>
          <cell r="D972" t="str">
            <v>Reliance Industries Limited</v>
          </cell>
          <cell r="E972" t="str">
            <v>Reliance Industries Limited 27-06-2022 **</v>
          </cell>
        </row>
        <row r="973">
          <cell r="C973" t="str">
            <v>INE020B08DF6</v>
          </cell>
          <cell r="D973" t="str">
            <v>Rec Limited</v>
          </cell>
          <cell r="E973" t="str">
            <v>5.85% Rec Limited 20-12-2025 **</v>
          </cell>
        </row>
        <row r="974">
          <cell r="C974" t="str">
            <v>INE001A14YE5</v>
          </cell>
          <cell r="D974" t="str">
            <v>Housing Development Finance Corporation Limited</v>
          </cell>
          <cell r="E974" t="str">
            <v>Housing Development Finance Corporation Limited 25-04-2022 **</v>
          </cell>
        </row>
        <row r="975">
          <cell r="C975" t="str">
            <v>INE397D14373</v>
          </cell>
          <cell r="D975" t="str">
            <v>Bharti Airtel Limited</v>
          </cell>
          <cell r="E975" t="str">
            <v>Bharti Airtel Limited 29-04-2022 **</v>
          </cell>
        </row>
        <row r="976">
          <cell r="C976" t="str">
            <v>IN002021X371</v>
          </cell>
          <cell r="D976" t="str">
            <v>91 DAY T-BILL 24-02-2022</v>
          </cell>
          <cell r="E976" t="str">
            <v>91 DAY T-BILL 24-02-2022</v>
          </cell>
        </row>
        <row r="977">
          <cell r="C977" t="str">
            <v>IN002021Z038</v>
          </cell>
          <cell r="D977" t="str">
            <v>364 DAY T-BILL 21-04-2022</v>
          </cell>
          <cell r="E977" t="str">
            <v>364 DAY T-BILL 21-04-2022</v>
          </cell>
        </row>
        <row r="978">
          <cell r="C978" t="str">
            <v>INE261F08BJ3</v>
          </cell>
          <cell r="D978" t="str">
            <v>National Bank for Agriculture &amp; Rural Development</v>
          </cell>
          <cell r="E978" t="str">
            <v>7.85% National Bank for Agriculture &amp; Rural Development 23-05-2022 **</v>
          </cell>
        </row>
        <row r="979">
          <cell r="C979" t="str">
            <v>INE134E08LD7</v>
          </cell>
          <cell r="D979" t="str">
            <v>Power Finance Corporation Limited</v>
          </cell>
          <cell r="E979" t="str">
            <v>6.50% Power Finance Corporation Limited 17-09-2025 **</v>
          </cell>
        </row>
        <row r="980">
          <cell r="C980" t="str">
            <v>INE020B08DH2</v>
          </cell>
          <cell r="D980" t="str">
            <v>Rec Limited</v>
          </cell>
          <cell r="E980" t="str">
            <v>5.81% Rec Limited 31-12-2025 **</v>
          </cell>
        </row>
        <row r="981">
          <cell r="C981" t="str">
            <v>IN0020210210</v>
          </cell>
          <cell r="D981" t="str">
            <v>04.56% GOI 29-NOV-2023</v>
          </cell>
          <cell r="E981" t="str">
            <v>04.56% GOI 29-11-2023</v>
          </cell>
        </row>
        <row r="982">
          <cell r="C982" t="str">
            <v>IN002021Z442</v>
          </cell>
          <cell r="D982" t="str">
            <v>364 DAY T-BILL 19-01-2023</v>
          </cell>
          <cell r="E982" t="str">
            <v>364 DAY T-BILL 19-01-2023</v>
          </cell>
        </row>
        <row r="983">
          <cell r="C983" t="str">
            <v>IN002021Y221</v>
          </cell>
          <cell r="D983" t="str">
            <v>182 DAY T-BILL 24-02-2022</v>
          </cell>
          <cell r="E983" t="str">
            <v>182 DAY T-BILL 24-02-2022</v>
          </cell>
        </row>
        <row r="984">
          <cell r="C984" t="str">
            <v>IN002021Y445</v>
          </cell>
          <cell r="D984" t="str">
            <v>182 DAY T-BILL 14-07-2022</v>
          </cell>
          <cell r="E984" t="str">
            <v>182 DAY T-BILL 14-07-2022</v>
          </cell>
        </row>
        <row r="985">
          <cell r="C985" t="str">
            <v>INE028E14JQ5</v>
          </cell>
          <cell r="D985" t="str">
            <v>Kotak Securities Limited</v>
          </cell>
          <cell r="E985" t="str">
            <v>Kotak Securities Limited 13-05-2022 **</v>
          </cell>
        </row>
        <row r="986">
          <cell r="C986" t="str">
            <v>IN002021Y486</v>
          </cell>
          <cell r="D986" t="str">
            <v>182 DAY T-BILL 11-08-2022</v>
          </cell>
          <cell r="E986" t="str">
            <v>182 DAY T-BILL 11-08-2022</v>
          </cell>
        </row>
        <row r="987">
          <cell r="C987" t="str">
            <v>IN002021Y437</v>
          </cell>
          <cell r="D987" t="str">
            <v>182 DAY T-BILL 07-07-2022</v>
          </cell>
          <cell r="E987" t="str">
            <v>182 DAY T-BILL 07-07-2022</v>
          </cell>
        </row>
        <row r="988">
          <cell r="C988" t="str">
            <v>INE261F16645</v>
          </cell>
          <cell r="D988" t="str">
            <v>National Bank for Agriculture &amp; Rural Development</v>
          </cell>
          <cell r="E988" t="str">
            <v>National Bank for Agriculture &amp; Rural Development 14-02-2023</v>
          </cell>
        </row>
        <row r="989">
          <cell r="C989" t="str">
            <v>IN002021X512</v>
          </cell>
          <cell r="D989" t="str">
            <v>91 DAY T-BILL 05-05-2022</v>
          </cell>
          <cell r="E989" t="str">
            <v>91 DAY T-BILL 05-05-2022</v>
          </cell>
        </row>
        <row r="990">
          <cell r="C990" t="str">
            <v>INE476A16SQ0</v>
          </cell>
          <cell r="D990" t="str">
            <v>Canara Bank</v>
          </cell>
          <cell r="E990" t="str">
            <v>Canara Bank 08-07-2022</v>
          </cell>
        </row>
        <row r="991">
          <cell r="C991" t="str">
            <v>INE725H08048</v>
          </cell>
          <cell r="D991" t="str">
            <v>Tata Projects Limited</v>
          </cell>
          <cell r="E991" t="str">
            <v>8.10% Tata Projects Limited 30-08-2022 **</v>
          </cell>
        </row>
        <row r="992">
          <cell r="C992" t="str">
            <v>IN1620160185</v>
          </cell>
          <cell r="D992" t="str">
            <v>7.35% HARYANA SDL 14-09-2026</v>
          </cell>
          <cell r="E992" t="str">
            <v>7.35% HARYANA SDL 14-09-2026</v>
          </cell>
        </row>
        <row r="993">
          <cell r="C993" t="str">
            <v>IN2220210263</v>
          </cell>
          <cell r="D993" t="str">
            <v>5.80% MAHARASHTRA SDL 02-02-2025</v>
          </cell>
          <cell r="E993" t="str">
            <v>5.80% MAHARASHTRA SDL 02-02-2025</v>
          </cell>
        </row>
        <row r="994">
          <cell r="C994" t="str">
            <v>INE246R07566</v>
          </cell>
          <cell r="D994" t="str">
            <v>NIIF Infrastructure Finance Limited</v>
          </cell>
          <cell r="E994" t="str">
            <v>5.955% NIIF Infrastructure Finance Limited 16-02-2024 **</v>
          </cell>
        </row>
        <row r="995">
          <cell r="C995" t="str">
            <v>IN002021Z483</v>
          </cell>
          <cell r="D995" t="str">
            <v>364 DAY T-BILL 16-02-2023</v>
          </cell>
          <cell r="E995" t="str">
            <v>364 DAY T-BILL 16-02-2023</v>
          </cell>
        </row>
        <row r="996">
          <cell r="C996" t="str">
            <v>INE134E08LK2</v>
          </cell>
          <cell r="D996" t="str">
            <v>Power Finance Corporation Limited</v>
          </cell>
          <cell r="E996" t="str">
            <v>6.09% Power Finance Corporation Limited 27-08-2026</v>
          </cell>
        </row>
        <row r="997">
          <cell r="C997" t="str">
            <v>INE238A162Y4</v>
          </cell>
          <cell r="D997" t="str">
            <v>Axis Bank Limited</v>
          </cell>
          <cell r="E997" t="str">
            <v>Axis Bank Limited 09-11-2022</v>
          </cell>
        </row>
        <row r="998">
          <cell r="C998" t="str">
            <v>INE242A08502</v>
          </cell>
          <cell r="D998" t="str">
            <v xml:space="preserve">Indian Oil Corporation Limited </v>
          </cell>
          <cell r="E998" t="str">
            <v>6.14% Indian Oil Corporation Limited 18-02-2027 **</v>
          </cell>
        </row>
        <row r="999">
          <cell r="C999" t="str">
            <v>INE733E07KA6</v>
          </cell>
          <cell r="D999" t="str">
            <v>NTPC Limited</v>
          </cell>
          <cell r="E999" t="str">
            <v>8.05% NTPC Limited 05-05-2026 **</v>
          </cell>
        </row>
        <row r="1000">
          <cell r="C1000" t="str">
            <v>INE242A08452</v>
          </cell>
          <cell r="D1000" t="str">
            <v xml:space="preserve">Indian Oil Corporation Limited </v>
          </cell>
          <cell r="E1000" t="str">
            <v>6.39% Indian Oil Corporation Limited 06-03-2025 **</v>
          </cell>
        </row>
        <row r="1001">
          <cell r="C1001" t="str">
            <v>INE556F08JU6</v>
          </cell>
          <cell r="D1001" t="str">
            <v>Small Industries Development Bank of India</v>
          </cell>
          <cell r="E1001" t="str">
            <v>5.59% Small Industries Development Bank of India 21-02-2025 **</v>
          </cell>
        </row>
        <row r="1002">
          <cell r="C1002" t="str">
            <v>INE237A168N5</v>
          </cell>
          <cell r="D1002" t="str">
            <v>Kotak Mahindra Bank Limited</v>
          </cell>
          <cell r="E1002" t="str">
            <v>Kotak Mahindra Bank Limited 17-02-2023</v>
          </cell>
        </row>
        <row r="1003">
          <cell r="C1003" t="str">
            <v>INE916DA7QW4</v>
          </cell>
          <cell r="D1003" t="str">
            <v>Kotak Mahindra Prime Limited</v>
          </cell>
          <cell r="E1003" t="str">
            <v>5.80% Kotak Mahindra Prime Limited 20-02-2024 **</v>
          </cell>
        </row>
        <row r="1004">
          <cell r="C1004" t="str">
            <v>INE700G14BE7</v>
          </cell>
          <cell r="D1004" t="str">
            <v>HDFC Securities Limited</v>
          </cell>
          <cell r="E1004" t="str">
            <v>HDFC Securities Limited 24-05-2022 **</v>
          </cell>
        </row>
        <row r="1005">
          <cell r="C1005" t="str">
            <v>INE514E08FM3</v>
          </cell>
          <cell r="D1005" t="str">
            <v>Export Import Bank of India</v>
          </cell>
          <cell r="E1005" t="str">
            <v>7.35% Export Import Bank of India 18-05-2022 **</v>
          </cell>
        </row>
        <row r="1006">
          <cell r="C1006" t="str">
            <v>INE752E08569</v>
          </cell>
          <cell r="D1006" t="str">
            <v xml:space="preserve">Power Grid Corporation of India Limited </v>
          </cell>
          <cell r="E1006" t="str">
            <v>7.34% Power Grid Corporation of India Limited 15-07-2024 **</v>
          </cell>
        </row>
        <row r="1007">
          <cell r="C1007" t="str">
            <v>IN002021Y312</v>
          </cell>
          <cell r="D1007" t="str">
            <v>182 DAY T-BILL 28-04-2022</v>
          </cell>
          <cell r="E1007" t="str">
            <v>182 DAY T-BILL 28-04-2022</v>
          </cell>
        </row>
        <row r="1008">
          <cell r="C1008" t="str">
            <v>INE245A08125</v>
          </cell>
          <cell r="D1008" t="str">
            <v>Tata Power Company Limited</v>
          </cell>
          <cell r="E1008" t="str">
            <v>7.99% Tata Power Company Limited 16-11-2023 **</v>
          </cell>
        </row>
        <row r="1009">
          <cell r="C1009" t="str">
            <v>INE233A14UG7</v>
          </cell>
          <cell r="D1009" t="str">
            <v>Godrej Industries Limited</v>
          </cell>
          <cell r="E1009" t="str">
            <v>Godrej Industries Ltd 26-05-2022</v>
          </cell>
        </row>
        <row r="1010">
          <cell r="C1010" t="str">
            <v>INE031A08830</v>
          </cell>
          <cell r="D1010" t="str">
            <v>Housing and Urban Development Corporation Limited</v>
          </cell>
          <cell r="E1010" t="str">
            <v>5.59% Housing and Urban Development Corporation Limited 04-03-2025 **</v>
          </cell>
        </row>
        <row r="1011">
          <cell r="C1011" t="str">
            <v>IN002021X389</v>
          </cell>
          <cell r="D1011" t="str">
            <v>91 DAY T-BILL 03-03-2022</v>
          </cell>
          <cell r="E1011" t="str">
            <v>91 DAY T-BILL 03-03-2022</v>
          </cell>
        </row>
        <row r="1012">
          <cell r="C1012" t="str">
            <v>IN002021X397</v>
          </cell>
          <cell r="D1012" t="str">
            <v>91 DAY T-BILL 10-03-2022</v>
          </cell>
          <cell r="E1012" t="str">
            <v>91 DAY T-BILL 10-03-2022</v>
          </cell>
        </row>
        <row r="1013">
          <cell r="C1013" t="str">
            <v>INE463A14LK1</v>
          </cell>
          <cell r="D1013" t="str">
            <v>Berger Paints India Limited</v>
          </cell>
          <cell r="E1013" t="str">
            <v>Berger Paints India Limited 18-05-2022 **</v>
          </cell>
        </row>
        <row r="1014">
          <cell r="C1014" t="str">
            <v>INE242A14WC3</v>
          </cell>
          <cell r="D1014" t="str">
            <v>Indian Oil Corporation Limited</v>
          </cell>
          <cell r="E1014" t="str">
            <v>Indian Oil Corporation Limited 18-04-2022 **</v>
          </cell>
        </row>
        <row r="1015">
          <cell r="C1015" t="str">
            <v>INE556F16937</v>
          </cell>
          <cell r="D1015" t="str">
            <v>Small Industries Development Bank of India</v>
          </cell>
          <cell r="E1015" t="str">
            <v>Small Industries Development Bank of India 22-02-2023</v>
          </cell>
        </row>
        <row r="1016">
          <cell r="C1016" t="str">
            <v>INE296A07RX9</v>
          </cell>
          <cell r="D1016" t="str">
            <v>Bajaj Finance Limited</v>
          </cell>
          <cell r="E1016" t="str">
            <v>5.75% Bajaj Finance Limited 16-02-2024 **</v>
          </cell>
        </row>
        <row r="1017">
          <cell r="C1017" t="str">
            <v>INE081A14CI4</v>
          </cell>
          <cell r="D1017" t="str">
            <v>Tata Steel Limited</v>
          </cell>
          <cell r="E1017" t="str">
            <v>Tata Steel Limited 02-05-2022</v>
          </cell>
        </row>
        <row r="1018">
          <cell r="C1018" t="str">
            <v>INE028A16CO8</v>
          </cell>
          <cell r="D1018" t="str">
            <v>Bank of Baroda</v>
          </cell>
          <cell r="E1018" t="str">
            <v>Bank of Baroda 14-02-2023</v>
          </cell>
        </row>
        <row r="1019">
          <cell r="C1019" t="str">
            <v>INE040A16CV8</v>
          </cell>
          <cell r="D1019" t="str">
            <v>HDFC Bank Limited</v>
          </cell>
          <cell r="E1019" t="str">
            <v>HDFC Bank Limited 10-02-2023</v>
          </cell>
        </row>
        <row r="1020">
          <cell r="C1020" t="str">
            <v>IN002021Z491</v>
          </cell>
          <cell r="D1020" t="str">
            <v>364 DAY T-BILL 23-02-2023</v>
          </cell>
          <cell r="E1020" t="str">
            <v>364 DAY T-BILL 23-02-2023</v>
          </cell>
        </row>
        <row r="1021">
          <cell r="C1021" t="str">
            <v>INE238A160Y8</v>
          </cell>
          <cell r="D1021" t="str">
            <v>Axis Bank Limited</v>
          </cell>
          <cell r="E1021" t="str">
            <v>Axis Bank Limited 02-05-2022</v>
          </cell>
        </row>
        <row r="1022">
          <cell r="C1022" t="str">
            <v>INE377Y07292</v>
          </cell>
          <cell r="D1022" t="str">
            <v xml:space="preserve">Bajaj Housing Finance Limited </v>
          </cell>
          <cell r="E1022" t="str">
            <v>5.84% Bajaj Housing Finance Limited 21-02-2024 **</v>
          </cell>
        </row>
        <row r="1023">
          <cell r="C1023" t="str">
            <v>IN002021Y478</v>
          </cell>
          <cell r="D1023" t="str">
            <v>182 DAY T-BILL 04-08-2022</v>
          </cell>
          <cell r="E1023" t="str">
            <v>182 DAY T-BILL 04-08-2022</v>
          </cell>
        </row>
        <row r="1024">
          <cell r="C1024" t="str">
            <v>INE733E07KK5</v>
          </cell>
          <cell r="D1024" t="str">
            <v>NTPC Limited</v>
          </cell>
          <cell r="E1024" t="str">
            <v>7.93% NTPC Limited 02-05-2022 **</v>
          </cell>
        </row>
        <row r="1025">
          <cell r="C1025" t="str">
            <v>INE476A16SV0</v>
          </cell>
          <cell r="D1025" t="str">
            <v>Canara Bank</v>
          </cell>
          <cell r="E1025" t="str">
            <v>Canara Bank 02-03-2023</v>
          </cell>
        </row>
        <row r="1026">
          <cell r="C1026" t="str">
            <v>INE556F16945</v>
          </cell>
          <cell r="D1026" t="str">
            <v>Small Industries Development Bank of India</v>
          </cell>
          <cell r="E1026" t="str">
            <v>Small Industries Development Bank of India 03-03-2023</v>
          </cell>
        </row>
        <row r="1027">
          <cell r="C1027" t="str">
            <v>INE238A160Z5</v>
          </cell>
          <cell r="D1027" t="str">
            <v>Axis Bank Limited</v>
          </cell>
          <cell r="E1027" t="str">
            <v>Axis Bank Limited 05-09-2022</v>
          </cell>
        </row>
        <row r="1028">
          <cell r="C1028" t="str">
            <v>INE090A08TX0</v>
          </cell>
          <cell r="D1028" t="str">
            <v>ICICI Bank Limited</v>
          </cell>
          <cell r="E1028" t="str">
            <v>7.42% ICICI Bank Limited 27-06-2024 **</v>
          </cell>
        </row>
        <row r="1029">
          <cell r="C1029" t="str">
            <v>IN002021Z087</v>
          </cell>
          <cell r="D1029" t="str">
            <v>364 DAY T-BILL 26-05-2022</v>
          </cell>
          <cell r="E1029" t="str">
            <v>364 DAY T-BILL 26-05-2022</v>
          </cell>
        </row>
        <row r="1030">
          <cell r="C1030" t="str">
            <v>IN002021Z152</v>
          </cell>
          <cell r="D1030" t="str">
            <v>364 DAY T-BILL 07-07-2022</v>
          </cell>
          <cell r="E1030" t="str">
            <v>364 DAY T-BILL 07-07-2022</v>
          </cell>
        </row>
        <row r="1031">
          <cell r="C1031" t="str">
            <v>INE001A14YI6</v>
          </cell>
          <cell r="D1031" t="str">
            <v>Housing Development Finance Corporation Limited</v>
          </cell>
          <cell r="E1031" t="str">
            <v>Housing Development Finance Corporation Limited 03-03-2023 **</v>
          </cell>
        </row>
        <row r="1032">
          <cell r="C1032" t="str">
            <v>INE556F08JO9</v>
          </cell>
          <cell r="D1032" t="str">
            <v>Small Industries Development Bank of India</v>
          </cell>
          <cell r="E1032" t="str">
            <v>6.80% Small Industries Development Bank of India 29-09-2022 **</v>
          </cell>
        </row>
        <row r="1033">
          <cell r="C1033" t="str">
            <v>INE020B08AK2</v>
          </cell>
          <cell r="D1033" t="str">
            <v>Rec Limited</v>
          </cell>
          <cell r="E1033" t="str">
            <v>7.03% Rec Limited 07-09-2022 **</v>
          </cell>
        </row>
        <row r="1034">
          <cell r="C1034" t="str">
            <v>INE237A163N6</v>
          </cell>
          <cell r="D1034" t="str">
            <v>Kotak Mahindra Bank Limited</v>
          </cell>
          <cell r="E1034" t="str">
            <v>Kotak Mahindra Bank Limited 17-01-2023</v>
          </cell>
        </row>
        <row r="1035">
          <cell r="C1035" t="str">
            <v>INE028E14JM4</v>
          </cell>
          <cell r="D1035" t="str">
            <v>Kotak Securities Limited</v>
          </cell>
          <cell r="E1035" t="str">
            <v>Kotak Securities Limited 10-06-2022</v>
          </cell>
        </row>
        <row r="1036">
          <cell r="C1036" t="str">
            <v>INE916D140S8</v>
          </cell>
          <cell r="D1036" t="str">
            <v>Kotak Mahindra Prime Limited</v>
          </cell>
          <cell r="E1036" t="str">
            <v>Kotak Mahindra Prime Limited 05-05-2022</v>
          </cell>
        </row>
        <row r="1037">
          <cell r="C1037" t="str">
            <v>IN002021Y528</v>
          </cell>
          <cell r="D1037" t="str">
            <v>182 DAY T-BILL 08-09-2022</v>
          </cell>
          <cell r="E1037" t="str">
            <v>182 DAY T-BILL 08-09-2022</v>
          </cell>
        </row>
        <row r="1038">
          <cell r="C1038" t="str">
            <v>IN002021Y502</v>
          </cell>
          <cell r="D1038" t="str">
            <v>182 DAY T-BILL 25-08-2022</v>
          </cell>
          <cell r="E1038" t="str">
            <v>182 DAY T-BILL 25-08-2022</v>
          </cell>
        </row>
        <row r="1039">
          <cell r="C1039" t="str">
            <v>IN002021Y494</v>
          </cell>
          <cell r="D1039" t="str">
            <v>182 DAY T-BILL 18-08-2022</v>
          </cell>
          <cell r="E1039" t="str">
            <v>182 DAY T-BILL 18-08-2022</v>
          </cell>
        </row>
        <row r="1040">
          <cell r="C1040" t="str">
            <v>INE414G07FP6</v>
          </cell>
          <cell r="D1040" t="str">
            <v>Muthoot Finance Limited</v>
          </cell>
          <cell r="E1040" t="str">
            <v>6.65% Muthoot Finance Limited 27-04-2023 **</v>
          </cell>
        </row>
        <row r="1041">
          <cell r="C1041" t="str">
            <v>IN1620160052</v>
          </cell>
          <cell r="D1041" t="str">
            <v>8.18% HARYANA SDL 15-06-2026</v>
          </cell>
          <cell r="E1041" t="str">
            <v>8.18% HARYANA SDL 15-06-2026</v>
          </cell>
        </row>
        <row r="1042">
          <cell r="C1042" t="str">
            <v>INE028A16CN0</v>
          </cell>
          <cell r="D1042" t="str">
            <v>Bank of Baroda</v>
          </cell>
          <cell r="E1042" t="str">
            <v>Bank of Baroda 10-05-2022</v>
          </cell>
        </row>
        <row r="1043">
          <cell r="C1043" t="str">
            <v>INE028A16CS9</v>
          </cell>
          <cell r="D1043" t="str">
            <v>Bank of Baroda</v>
          </cell>
          <cell r="E1043" t="str">
            <v>Bank of Baroda 13-06-2022</v>
          </cell>
        </row>
        <row r="1044">
          <cell r="C1044" t="str">
            <v>INE763G14LN5</v>
          </cell>
          <cell r="D1044" t="str">
            <v>ICICI Securities Limited</v>
          </cell>
          <cell r="E1044" t="str">
            <v>ICICI Securities Limited 10-06-2022 **</v>
          </cell>
        </row>
        <row r="1045">
          <cell r="C1045" t="str">
            <v>INE115A14DC1</v>
          </cell>
          <cell r="D1045" t="str">
            <v>LIC Housing Finance Limited</v>
          </cell>
          <cell r="E1045" t="str">
            <v>LIC Housing Finance Limited 28-06-2022 **</v>
          </cell>
        </row>
        <row r="1046">
          <cell r="C1046" t="str">
            <v>INE028A16CM2</v>
          </cell>
          <cell r="D1046" t="str">
            <v>Bank of Baroda</v>
          </cell>
          <cell r="E1046" t="str">
            <v>Bank of Baroda 12-05-2022</v>
          </cell>
        </row>
        <row r="1047">
          <cell r="C1047" t="str">
            <v>INE105N07126</v>
          </cell>
          <cell r="D1047" t="str">
            <v xml:space="preserve">Oriental Nagpur Betul Highway Limited (Nhai Annuity Receivables) </v>
          </cell>
          <cell r="E1047" t="str">
            <v>8.28% Oriental Nagpur Betul Highway Limited (Nhai Annuity Receivables) 30-09-2022 **</v>
          </cell>
        </row>
        <row r="1048">
          <cell r="C1048" t="str">
            <v>IN002021Y536</v>
          </cell>
          <cell r="D1048" t="str">
            <v>182 DAY T-BILL 15-09-2022</v>
          </cell>
          <cell r="E1048" t="str">
            <v>182 DAY T-BILL 15-09-2022</v>
          </cell>
        </row>
        <row r="1049">
          <cell r="C1049" t="str">
            <v>INE514E16BY0</v>
          </cell>
          <cell r="D1049" t="str">
            <v>Export Import Bank of India</v>
          </cell>
          <cell r="E1049" t="str">
            <v>Export Import Bank of India 17-03-2023</v>
          </cell>
        </row>
        <row r="1050">
          <cell r="C1050" t="str">
            <v>INE824H14HD2</v>
          </cell>
          <cell r="D1050" t="str">
            <v>Julius Baer Capital (India) Private Limited</v>
          </cell>
          <cell r="E1050" t="str">
            <v>Julius Baer Capital (India) Private Limited 31-05-2023</v>
          </cell>
        </row>
        <row r="1051">
          <cell r="C1051" t="str">
            <v>INE110L14QA5</v>
          </cell>
          <cell r="D1051" t="str">
            <v>Reliance Jio Infocomm Limited</v>
          </cell>
          <cell r="E1051" t="str">
            <v>Reliance Jio Infocomm Limited 17-06-2022 **</v>
          </cell>
        </row>
        <row r="1052">
          <cell r="C1052" t="str">
            <v>INE246R14281</v>
          </cell>
          <cell r="D1052" t="str">
            <v>NIIF Infrastructure Finance Limited</v>
          </cell>
          <cell r="E1052" t="str">
            <v>NIIF Infrastructure Finance Limited 23-05-2022 **</v>
          </cell>
        </row>
        <row r="1053">
          <cell r="C1053" t="str">
            <v>INE040A16CX4</v>
          </cell>
          <cell r="D1053" t="str">
            <v>HDFC Bank Limited</v>
          </cell>
          <cell r="E1053" t="str">
            <v>HDFC Bank Limited 06-03-2023</v>
          </cell>
        </row>
        <row r="1054">
          <cell r="C1054" t="str">
            <v>INE040A16CQ8</v>
          </cell>
          <cell r="D1054" t="str">
            <v>HDFC Bank Limited</v>
          </cell>
          <cell r="E1054" t="str">
            <v>HDFC Bank Limited 24-05-2022</v>
          </cell>
        </row>
        <row r="1055">
          <cell r="C1055" t="str">
            <v>INE476A16SO5</v>
          </cell>
          <cell r="D1055" t="str">
            <v>Canara Bank</v>
          </cell>
          <cell r="E1055" t="str">
            <v>Canara Bank 17-05-2022</v>
          </cell>
        </row>
        <row r="1056">
          <cell r="C1056" t="str">
            <v>IN0020210244</v>
          </cell>
          <cell r="D1056" t="str">
            <v>06.54% GOI 17-JAN-2032</v>
          </cell>
          <cell r="E1056" t="str">
            <v>06.54% GOI 17-JAN-2032</v>
          </cell>
        </row>
        <row r="1057">
          <cell r="C1057" t="str">
            <v>INE879F14EE5</v>
          </cell>
          <cell r="D1057" t="str">
            <v>Infina Finance Limited</v>
          </cell>
          <cell r="E1057" t="str">
            <v>Infina Finance Limited 28-06-2022 **</v>
          </cell>
        </row>
        <row r="1058">
          <cell r="C1058" t="str">
            <v>INE397D14399</v>
          </cell>
          <cell r="D1058" t="str">
            <v>Bharti Airtel Limited</v>
          </cell>
          <cell r="E1058" t="str">
            <v>Bharti Airtel Limited 31-05-2022 **</v>
          </cell>
        </row>
        <row r="1059">
          <cell r="C1059" t="str">
            <v>INE110L14QP3</v>
          </cell>
          <cell r="D1059" t="str">
            <v>Reliance Jio Infocomm Limited</v>
          </cell>
          <cell r="E1059" t="str">
            <v>Reliance Jio Infocomm Limited 19-09-2022 **</v>
          </cell>
        </row>
        <row r="1060">
          <cell r="C1060" t="str">
            <v>INE261F14IT5</v>
          </cell>
          <cell r="D1060" t="str">
            <v>National Bank for Agriculture &amp; Rural Development</v>
          </cell>
          <cell r="E1060" t="str">
            <v>National Bank for Agriculture &amp; Rural Development 30-05-2022 **</v>
          </cell>
        </row>
        <row r="1061">
          <cell r="C1061" t="str">
            <v>IN002021Y379</v>
          </cell>
          <cell r="D1061" t="str">
            <v>182 DAY T-BILL 09-06-2022</v>
          </cell>
          <cell r="E1061" t="str">
            <v>182 DAY T-BILL 09-06-2022</v>
          </cell>
        </row>
        <row r="1062">
          <cell r="C1062" t="str">
            <v>IN0020210137</v>
          </cell>
          <cell r="D1062" t="str">
            <v>04.68% GOI 30-OCT-2034</v>
          </cell>
          <cell r="E1062" t="str">
            <v>04.68% GOI 30-OCT-2034</v>
          </cell>
        </row>
        <row r="1063">
          <cell r="C1063" t="str">
            <v>INE742F14QD1</v>
          </cell>
          <cell r="D1063" t="str">
            <v>Adani Ports and Special Economic Zone Limited</v>
          </cell>
          <cell r="E1063" t="str">
            <v>Adani Ports and Special Economic Zone Limited 28-06-2022</v>
          </cell>
        </row>
        <row r="1064">
          <cell r="C1064" t="str">
            <v>INE763G14LG9</v>
          </cell>
          <cell r="D1064" t="str">
            <v>ICICI Securities Limited</v>
          </cell>
          <cell r="E1064" t="str">
            <v>ICICI Securities Limited 16-05-2022</v>
          </cell>
        </row>
        <row r="1065">
          <cell r="C1065" t="str">
            <v>IN002021Z509</v>
          </cell>
          <cell r="D1065" t="str">
            <v>364 DAY T-BILL 02-03-2023</v>
          </cell>
          <cell r="E1065" t="str">
            <v>364 DAY T-BILL 02-03-2023</v>
          </cell>
        </row>
        <row r="1066">
          <cell r="C1066" t="str">
            <v>INE752E07OE0</v>
          </cell>
          <cell r="D1066" t="str">
            <v xml:space="preserve">Power Grid Corporation of India Limited </v>
          </cell>
          <cell r="E1066" t="str">
            <v>7.89% Power Grid Corporation of India Limited 09-03-2027 **</v>
          </cell>
        </row>
        <row r="1067">
          <cell r="C1067" t="str">
            <v>INE053F07983</v>
          </cell>
          <cell r="D1067" t="str">
            <v>Indian Railway Finance Corporation Limited</v>
          </cell>
          <cell r="E1067" t="str">
            <v>7.83 % Indian Railway Finance Corporation Limited 21-03-2027 **</v>
          </cell>
        </row>
        <row r="1068">
          <cell r="C1068" t="str">
            <v>IN002021Z095</v>
          </cell>
          <cell r="D1068" t="str">
            <v>364 DAY T-BILL 02-06-2022</v>
          </cell>
          <cell r="E1068" t="str">
            <v>364 DAY T-BILL 02-06-2022</v>
          </cell>
        </row>
        <row r="1069">
          <cell r="C1069" t="str">
            <v>INE514E08FU6</v>
          </cell>
          <cell r="D1069" t="str">
            <v>Export Import Bank of India</v>
          </cell>
          <cell r="E1069" t="str">
            <v>5.62% Export Import Bank of India 20-06-2025 **</v>
          </cell>
        </row>
        <row r="1070">
          <cell r="C1070" t="str">
            <v>INE562A16KD2</v>
          </cell>
          <cell r="D1070" t="str">
            <v>Indian Bank</v>
          </cell>
          <cell r="E1070" t="str">
            <v>Indian Bank 15-06-2022</v>
          </cell>
        </row>
        <row r="1071">
          <cell r="C1071" t="str">
            <v>INE752E07OC4</v>
          </cell>
          <cell r="D1071" t="str">
            <v xml:space="preserve">Power Grid Corporation of India Limited </v>
          </cell>
          <cell r="E1071" t="str">
            <v>7.36% Power Grid Corporation of India Limited 17-10-2026 **</v>
          </cell>
        </row>
        <row r="1072">
          <cell r="C1072" t="str">
            <v>INE238A161Y6</v>
          </cell>
          <cell r="D1072" t="str">
            <v>Axis Bank Limited</v>
          </cell>
          <cell r="E1072" t="str">
            <v>Axis Bank Limited 20-06-2022</v>
          </cell>
        </row>
        <row r="1073">
          <cell r="C1073" t="str">
            <v>IN002021X595</v>
          </cell>
          <cell r="D1073" t="str">
            <v>91 DAY T-BILL 30-06-2022</v>
          </cell>
          <cell r="E1073" t="str">
            <v>91 DAY T-BILL 30-06-2022</v>
          </cell>
        </row>
        <row r="1074">
          <cell r="C1074" t="str">
            <v>IN002021Z319</v>
          </cell>
          <cell r="D1074" t="str">
            <v>364 DAY T-BILL 27-10-2022</v>
          </cell>
          <cell r="E1074" t="str">
            <v>364 DAY T-BILL 27-10-2022</v>
          </cell>
        </row>
        <row r="1075">
          <cell r="C1075" t="str">
            <v>INE463A14LS4</v>
          </cell>
          <cell r="D1075" t="str">
            <v>Berger Paints India Limited</v>
          </cell>
          <cell r="E1075" t="str">
            <v>Berger Paints India Limited 30-05-2022 **</v>
          </cell>
        </row>
        <row r="1076">
          <cell r="C1076" t="str">
            <v>IN002021X520</v>
          </cell>
          <cell r="D1076" t="str">
            <v>91 DAY T-BILL 12-05-2022</v>
          </cell>
          <cell r="E1076" t="str">
            <v>91 DAY T-BILL 12-05-2022</v>
          </cell>
        </row>
        <row r="1077">
          <cell r="C1077" t="str">
            <v>INE094A14IL8</v>
          </cell>
          <cell r="D1077" t="str">
            <v xml:space="preserve">Hindustan Petroleum Corporation Limited </v>
          </cell>
          <cell r="E1077" t="str">
            <v>Hindustan Petroleum Corporation Limited 27-05-2022 **</v>
          </cell>
        </row>
        <row r="1078">
          <cell r="C1078" t="str">
            <v>IN002021X488</v>
          </cell>
          <cell r="D1078" t="str">
            <v>91 DAY T-BILL 14-04-2022</v>
          </cell>
          <cell r="E1078" t="str">
            <v>91 DAY T-BILL 14-04-2022</v>
          </cell>
        </row>
        <row r="1079">
          <cell r="C1079" t="str">
            <v>INE237A167M9</v>
          </cell>
          <cell r="D1079" t="str">
            <v>Kotak Mahindra Bank Limited</v>
          </cell>
          <cell r="E1079" t="str">
            <v>Kotak Mahindra Bank Limited 03-06-2022</v>
          </cell>
        </row>
        <row r="1080">
          <cell r="C1080" t="str">
            <v>INE700G14BL2</v>
          </cell>
          <cell r="D1080" t="str">
            <v>HDFC Securities Limited</v>
          </cell>
          <cell r="E1080" t="str">
            <v>HDFC Securities Limited 13-06-2022</v>
          </cell>
        </row>
        <row r="1081">
          <cell r="C1081" t="str">
            <v>INE261F08CY0</v>
          </cell>
          <cell r="D1081" t="str">
            <v>National Bank for Agriculture &amp; Rural Development</v>
          </cell>
          <cell r="E1081" t="str">
            <v>5% National Bank for Agriculture &amp; Rural Development 10-03-2023 **</v>
          </cell>
        </row>
        <row r="1082">
          <cell r="C1082" t="str">
            <v>INE556F16879</v>
          </cell>
          <cell r="D1082" t="str">
            <v>Small Industries Development Bank of India</v>
          </cell>
          <cell r="E1082" t="str">
            <v>Small Industries Development Bank of India 02-06-2022</v>
          </cell>
        </row>
        <row r="1083">
          <cell r="C1083" t="str">
            <v>IN002021Z541</v>
          </cell>
          <cell r="D1083" t="str">
            <v>364 DAY T-BILL 30-03-2023</v>
          </cell>
          <cell r="E1083" t="str">
            <v>364 DAY T-BILL 30-03-2023</v>
          </cell>
        </row>
        <row r="1084">
          <cell r="C1084" t="str">
            <v>INE752E07MO3</v>
          </cell>
          <cell r="D1084" t="str">
            <v xml:space="preserve">Power Grid Corporation of India Limited </v>
          </cell>
          <cell r="E1084" t="str">
            <v>8.40% Power Grid Corporation of India Limited 27-05-2022</v>
          </cell>
        </row>
        <row r="1085">
          <cell r="C1085" t="str">
            <v>INE134E08KB3</v>
          </cell>
          <cell r="D1085" t="str">
            <v>Power Finance Corporaton Limited</v>
          </cell>
          <cell r="E1085" t="str">
            <v>8.20% Power Finance Corporaton Limited 27-05-2022 **</v>
          </cell>
        </row>
        <row r="1086">
          <cell r="C1086" t="str">
            <v>INE556F16952</v>
          </cell>
          <cell r="D1086" t="str">
            <v>Small Industries Development Bank of India</v>
          </cell>
          <cell r="E1086" t="str">
            <v>Small Industries Development Bank of India 23-03-2023</v>
          </cell>
        </row>
        <row r="1087">
          <cell r="C1087" t="str">
            <v>INE018E14PJ8</v>
          </cell>
          <cell r="D1087" t="str">
            <v xml:space="preserve">SBI Cards and Payment Services Limited </v>
          </cell>
          <cell r="E1087" t="str">
            <v>SBI Cards and Payment Services Limited 28-09-2022</v>
          </cell>
        </row>
        <row r="1088">
          <cell r="C1088" t="str">
            <v>INE020B08CK8</v>
          </cell>
          <cell r="D1088" t="str">
            <v>Rec Limited</v>
          </cell>
          <cell r="E1088" t="str">
            <v>6.88% Rec Limited 20-03-2025 **</v>
          </cell>
        </row>
        <row r="1089">
          <cell r="C1089" t="str">
            <v>INE414G07CN8</v>
          </cell>
          <cell r="D1089" t="str">
            <v>Muthoot Finance Limited</v>
          </cell>
          <cell r="E1089" t="str">
            <v>9% Muthoot Finance Limited 19-04-2023 **</v>
          </cell>
        </row>
        <row r="1090">
          <cell r="C1090" t="str">
            <v>IN002021Z343</v>
          </cell>
          <cell r="D1090" t="str">
            <v>364 DAY T-BILL 17-11-2022</v>
          </cell>
          <cell r="E1090" t="str">
            <v>364 DAY T-BILL 17-11-2022</v>
          </cell>
        </row>
        <row r="1091">
          <cell r="C1091" t="str">
            <v>INE523H07999</v>
          </cell>
          <cell r="D1091" t="str">
            <v>JM Financial Products Limited</v>
          </cell>
          <cell r="E1091" t="str">
            <v>5.84% JM Financial Products Limited 30-06-2022 **</v>
          </cell>
        </row>
        <row r="1092">
          <cell r="C1092" t="str">
            <v>INE081A08256</v>
          </cell>
          <cell r="D1092" t="str">
            <v>Tata Steel Limited</v>
          </cell>
          <cell r="E1092" t="str">
            <v>7.85% Tata Steel Limited 21-04-2023 **</v>
          </cell>
        </row>
        <row r="1093">
          <cell r="C1093" t="str">
            <v>IN002022X049</v>
          </cell>
          <cell r="D1093" t="str">
            <v>91 DAY T-BILL 28-07-2022</v>
          </cell>
          <cell r="E1093" t="str">
            <v>91 DAY T-BILL 28-07-2022</v>
          </cell>
        </row>
        <row r="1094">
          <cell r="C1094" t="str">
            <v>INE514E14QK2</v>
          </cell>
          <cell r="D1094" t="str">
            <v>Export Import Bank of India</v>
          </cell>
          <cell r="E1094" t="str">
            <v>Export Import Bank of India 29-07-2022</v>
          </cell>
        </row>
        <row r="1095">
          <cell r="C1095" t="str">
            <v>INE700G14BT5</v>
          </cell>
          <cell r="D1095" t="str">
            <v>HDFC Securities Limited</v>
          </cell>
          <cell r="E1095" t="str">
            <v>HDFC Securities Limited 29-07-2022</v>
          </cell>
        </row>
        <row r="1096">
          <cell r="C1096" t="str">
            <v>IN002021X546</v>
          </cell>
          <cell r="D1096" t="str">
            <v>91 DAY T-BILL 26-05-2022</v>
          </cell>
          <cell r="E1096" t="str">
            <v>91 DAY T-BILL 26-05-2022</v>
          </cell>
        </row>
        <row r="1097">
          <cell r="C1097" t="str">
            <v>INE562A16KH3</v>
          </cell>
          <cell r="D1097" t="str">
            <v>Indian Bank</v>
          </cell>
          <cell r="E1097" t="str">
            <v>Indian Bank 29-06-2022</v>
          </cell>
        </row>
        <row r="1098">
          <cell r="C1098" t="str">
            <v>INE001A07SH4</v>
          </cell>
          <cell r="D1098" t="str">
            <v>Housing Development Finance Corporation Limited</v>
          </cell>
          <cell r="E1098" t="str">
            <v>6.99% Housing Development Finance Corporation Limited 13-02-2023 **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F7F0F-000B-4249-A691-3AD17688A4E5}">
  <sheetPr>
    <pageSetUpPr fitToPage="1"/>
  </sheetPr>
  <dimension ref="A1:K103"/>
  <sheetViews>
    <sheetView showGridLines="0" view="pageBreakPreview" topLeftCell="B24" zoomScaleNormal="100" zoomScaleSheetLayoutView="100" workbookViewId="0">
      <selection activeCell="E67" sqref="E67"/>
    </sheetView>
  </sheetViews>
  <sheetFormatPr defaultRowHeight="15" x14ac:dyDescent="0.25"/>
  <cols>
    <col min="1" max="1" width="9.140625" style="85" hidden="1" customWidth="1"/>
    <col min="2" max="2" width="74" style="85" customWidth="1"/>
    <col min="3" max="3" width="17.28515625" style="85" customWidth="1"/>
    <col min="4" max="4" width="18.42578125" style="85" customWidth="1"/>
    <col min="5" max="5" width="23" style="85" customWidth="1"/>
    <col min="6" max="7" width="15.42578125" style="85" customWidth="1"/>
    <col min="8" max="8" width="16" style="89" bestFit="1" customWidth="1"/>
    <col min="9" max="9" width="15.140625" style="4" bestFit="1" customWidth="1"/>
    <col min="10" max="10" width="19.140625" style="5" bestFit="1" customWidth="1"/>
    <col min="11" max="11" width="9.42578125" style="85" bestFit="1" customWidth="1"/>
    <col min="12" max="256" width="9.140625" style="85"/>
    <col min="257" max="257" width="0" style="85" hidden="1" customWidth="1"/>
    <col min="258" max="258" width="74" style="85" customWidth="1"/>
    <col min="259" max="259" width="17.28515625" style="85" customWidth="1"/>
    <col min="260" max="260" width="18.42578125" style="85" customWidth="1"/>
    <col min="261" max="261" width="23" style="85" customWidth="1"/>
    <col min="262" max="263" width="15.42578125" style="85" customWidth="1"/>
    <col min="264" max="264" width="16" style="85" bestFit="1" customWidth="1"/>
    <col min="265" max="265" width="15.140625" style="85" bestFit="1" customWidth="1"/>
    <col min="266" max="266" width="19.140625" style="85" bestFit="1" customWidth="1"/>
    <col min="267" max="267" width="9.42578125" style="85" bestFit="1" customWidth="1"/>
    <col min="268" max="512" width="9.140625" style="85"/>
    <col min="513" max="513" width="0" style="85" hidden="1" customWidth="1"/>
    <col min="514" max="514" width="74" style="85" customWidth="1"/>
    <col min="515" max="515" width="17.28515625" style="85" customWidth="1"/>
    <col min="516" max="516" width="18.42578125" style="85" customWidth="1"/>
    <col min="517" max="517" width="23" style="85" customWidth="1"/>
    <col min="518" max="519" width="15.42578125" style="85" customWidth="1"/>
    <col min="520" max="520" width="16" style="85" bestFit="1" customWidth="1"/>
    <col min="521" max="521" width="15.140625" style="85" bestFit="1" customWidth="1"/>
    <col min="522" max="522" width="19.140625" style="85" bestFit="1" customWidth="1"/>
    <col min="523" max="523" width="9.42578125" style="85" bestFit="1" customWidth="1"/>
    <col min="524" max="768" width="9.140625" style="85"/>
    <col min="769" max="769" width="0" style="85" hidden="1" customWidth="1"/>
    <col min="770" max="770" width="74" style="85" customWidth="1"/>
    <col min="771" max="771" width="17.28515625" style="85" customWidth="1"/>
    <col min="772" max="772" width="18.42578125" style="85" customWidth="1"/>
    <col min="773" max="773" width="23" style="85" customWidth="1"/>
    <col min="774" max="775" width="15.42578125" style="85" customWidth="1"/>
    <col min="776" max="776" width="16" style="85" bestFit="1" customWidth="1"/>
    <col min="777" max="777" width="15.140625" style="85" bestFit="1" customWidth="1"/>
    <col min="778" max="778" width="19.140625" style="85" bestFit="1" customWidth="1"/>
    <col min="779" max="779" width="9.42578125" style="85" bestFit="1" customWidth="1"/>
    <col min="780" max="1024" width="9.140625" style="85"/>
    <col min="1025" max="1025" width="0" style="85" hidden="1" customWidth="1"/>
    <col min="1026" max="1026" width="74" style="85" customWidth="1"/>
    <col min="1027" max="1027" width="17.28515625" style="85" customWidth="1"/>
    <col min="1028" max="1028" width="18.42578125" style="85" customWidth="1"/>
    <col min="1029" max="1029" width="23" style="85" customWidth="1"/>
    <col min="1030" max="1031" width="15.42578125" style="85" customWidth="1"/>
    <col min="1032" max="1032" width="16" style="85" bestFit="1" customWidth="1"/>
    <col min="1033" max="1033" width="15.140625" style="85" bestFit="1" customWidth="1"/>
    <col min="1034" max="1034" width="19.140625" style="85" bestFit="1" customWidth="1"/>
    <col min="1035" max="1035" width="9.42578125" style="85" bestFit="1" customWidth="1"/>
    <col min="1036" max="1280" width="9.140625" style="85"/>
    <col min="1281" max="1281" width="0" style="85" hidden="1" customWidth="1"/>
    <col min="1282" max="1282" width="74" style="85" customWidth="1"/>
    <col min="1283" max="1283" width="17.28515625" style="85" customWidth="1"/>
    <col min="1284" max="1284" width="18.42578125" style="85" customWidth="1"/>
    <col min="1285" max="1285" width="23" style="85" customWidth="1"/>
    <col min="1286" max="1287" width="15.42578125" style="85" customWidth="1"/>
    <col min="1288" max="1288" width="16" style="85" bestFit="1" customWidth="1"/>
    <col min="1289" max="1289" width="15.140625" style="85" bestFit="1" customWidth="1"/>
    <col min="1290" max="1290" width="19.140625" style="85" bestFit="1" customWidth="1"/>
    <col min="1291" max="1291" width="9.42578125" style="85" bestFit="1" customWidth="1"/>
    <col min="1292" max="1536" width="9.140625" style="85"/>
    <col min="1537" max="1537" width="0" style="85" hidden="1" customWidth="1"/>
    <col min="1538" max="1538" width="74" style="85" customWidth="1"/>
    <col min="1539" max="1539" width="17.28515625" style="85" customWidth="1"/>
    <col min="1540" max="1540" width="18.42578125" style="85" customWidth="1"/>
    <col min="1541" max="1541" width="23" style="85" customWidth="1"/>
    <col min="1542" max="1543" width="15.42578125" style="85" customWidth="1"/>
    <col min="1544" max="1544" width="16" style="85" bestFit="1" customWidth="1"/>
    <col min="1545" max="1545" width="15.140625" style="85" bestFit="1" customWidth="1"/>
    <col min="1546" max="1546" width="19.140625" style="85" bestFit="1" customWidth="1"/>
    <col min="1547" max="1547" width="9.42578125" style="85" bestFit="1" customWidth="1"/>
    <col min="1548" max="1792" width="9.140625" style="85"/>
    <col min="1793" max="1793" width="0" style="85" hidden="1" customWidth="1"/>
    <col min="1794" max="1794" width="74" style="85" customWidth="1"/>
    <col min="1795" max="1795" width="17.28515625" style="85" customWidth="1"/>
    <col min="1796" max="1796" width="18.42578125" style="85" customWidth="1"/>
    <col min="1797" max="1797" width="23" style="85" customWidth="1"/>
    <col min="1798" max="1799" width="15.42578125" style="85" customWidth="1"/>
    <col min="1800" max="1800" width="16" style="85" bestFit="1" customWidth="1"/>
    <col min="1801" max="1801" width="15.140625" style="85" bestFit="1" customWidth="1"/>
    <col min="1802" max="1802" width="19.140625" style="85" bestFit="1" customWidth="1"/>
    <col min="1803" max="1803" width="9.42578125" style="85" bestFit="1" customWidth="1"/>
    <col min="1804" max="2048" width="9.140625" style="85"/>
    <col min="2049" max="2049" width="0" style="85" hidden="1" customWidth="1"/>
    <col min="2050" max="2050" width="74" style="85" customWidth="1"/>
    <col min="2051" max="2051" width="17.28515625" style="85" customWidth="1"/>
    <col min="2052" max="2052" width="18.42578125" style="85" customWidth="1"/>
    <col min="2053" max="2053" width="23" style="85" customWidth="1"/>
    <col min="2054" max="2055" width="15.42578125" style="85" customWidth="1"/>
    <col min="2056" max="2056" width="16" style="85" bestFit="1" customWidth="1"/>
    <col min="2057" max="2057" width="15.140625" style="85" bestFit="1" customWidth="1"/>
    <col min="2058" max="2058" width="19.140625" style="85" bestFit="1" customWidth="1"/>
    <col min="2059" max="2059" width="9.42578125" style="85" bestFit="1" customWidth="1"/>
    <col min="2060" max="2304" width="9.140625" style="85"/>
    <col min="2305" max="2305" width="0" style="85" hidden="1" customWidth="1"/>
    <col min="2306" max="2306" width="74" style="85" customWidth="1"/>
    <col min="2307" max="2307" width="17.28515625" style="85" customWidth="1"/>
    <col min="2308" max="2308" width="18.42578125" style="85" customWidth="1"/>
    <col min="2309" max="2309" width="23" style="85" customWidth="1"/>
    <col min="2310" max="2311" width="15.42578125" style="85" customWidth="1"/>
    <col min="2312" max="2312" width="16" style="85" bestFit="1" customWidth="1"/>
    <col min="2313" max="2313" width="15.140625" style="85" bestFit="1" customWidth="1"/>
    <col min="2314" max="2314" width="19.140625" style="85" bestFit="1" customWidth="1"/>
    <col min="2315" max="2315" width="9.42578125" style="85" bestFit="1" customWidth="1"/>
    <col min="2316" max="2560" width="9.140625" style="85"/>
    <col min="2561" max="2561" width="0" style="85" hidden="1" customWidth="1"/>
    <col min="2562" max="2562" width="74" style="85" customWidth="1"/>
    <col min="2563" max="2563" width="17.28515625" style="85" customWidth="1"/>
    <col min="2564" max="2564" width="18.42578125" style="85" customWidth="1"/>
    <col min="2565" max="2565" width="23" style="85" customWidth="1"/>
    <col min="2566" max="2567" width="15.42578125" style="85" customWidth="1"/>
    <col min="2568" max="2568" width="16" style="85" bestFit="1" customWidth="1"/>
    <col min="2569" max="2569" width="15.140625" style="85" bestFit="1" customWidth="1"/>
    <col min="2570" max="2570" width="19.140625" style="85" bestFit="1" customWidth="1"/>
    <col min="2571" max="2571" width="9.42578125" style="85" bestFit="1" customWidth="1"/>
    <col min="2572" max="2816" width="9.140625" style="85"/>
    <col min="2817" max="2817" width="0" style="85" hidden="1" customWidth="1"/>
    <col min="2818" max="2818" width="74" style="85" customWidth="1"/>
    <col min="2819" max="2819" width="17.28515625" style="85" customWidth="1"/>
    <col min="2820" max="2820" width="18.42578125" style="85" customWidth="1"/>
    <col min="2821" max="2821" width="23" style="85" customWidth="1"/>
    <col min="2822" max="2823" width="15.42578125" style="85" customWidth="1"/>
    <col min="2824" max="2824" width="16" style="85" bestFit="1" customWidth="1"/>
    <col min="2825" max="2825" width="15.140625" style="85" bestFit="1" customWidth="1"/>
    <col min="2826" max="2826" width="19.140625" style="85" bestFit="1" customWidth="1"/>
    <col min="2827" max="2827" width="9.42578125" style="85" bestFit="1" customWidth="1"/>
    <col min="2828" max="3072" width="9.140625" style="85"/>
    <col min="3073" max="3073" width="0" style="85" hidden="1" customWidth="1"/>
    <col min="3074" max="3074" width="74" style="85" customWidth="1"/>
    <col min="3075" max="3075" width="17.28515625" style="85" customWidth="1"/>
    <col min="3076" max="3076" width="18.42578125" style="85" customWidth="1"/>
    <col min="3077" max="3077" width="23" style="85" customWidth="1"/>
    <col min="3078" max="3079" width="15.42578125" style="85" customWidth="1"/>
    <col min="3080" max="3080" width="16" style="85" bestFit="1" customWidth="1"/>
    <col min="3081" max="3081" width="15.140625" style="85" bestFit="1" customWidth="1"/>
    <col min="3082" max="3082" width="19.140625" style="85" bestFit="1" customWidth="1"/>
    <col min="3083" max="3083" width="9.42578125" style="85" bestFit="1" customWidth="1"/>
    <col min="3084" max="3328" width="9.140625" style="85"/>
    <col min="3329" max="3329" width="0" style="85" hidden="1" customWidth="1"/>
    <col min="3330" max="3330" width="74" style="85" customWidth="1"/>
    <col min="3331" max="3331" width="17.28515625" style="85" customWidth="1"/>
    <col min="3332" max="3332" width="18.42578125" style="85" customWidth="1"/>
    <col min="3333" max="3333" width="23" style="85" customWidth="1"/>
    <col min="3334" max="3335" width="15.42578125" style="85" customWidth="1"/>
    <col min="3336" max="3336" width="16" style="85" bestFit="1" customWidth="1"/>
    <col min="3337" max="3337" width="15.140625" style="85" bestFit="1" customWidth="1"/>
    <col min="3338" max="3338" width="19.140625" style="85" bestFit="1" customWidth="1"/>
    <col min="3339" max="3339" width="9.42578125" style="85" bestFit="1" customWidth="1"/>
    <col min="3340" max="3584" width="9.140625" style="85"/>
    <col min="3585" max="3585" width="0" style="85" hidden="1" customWidth="1"/>
    <col min="3586" max="3586" width="74" style="85" customWidth="1"/>
    <col min="3587" max="3587" width="17.28515625" style="85" customWidth="1"/>
    <col min="3588" max="3588" width="18.42578125" style="85" customWidth="1"/>
    <col min="3589" max="3589" width="23" style="85" customWidth="1"/>
    <col min="3590" max="3591" width="15.42578125" style="85" customWidth="1"/>
    <col min="3592" max="3592" width="16" style="85" bestFit="1" customWidth="1"/>
    <col min="3593" max="3593" width="15.140625" style="85" bestFit="1" customWidth="1"/>
    <col min="3594" max="3594" width="19.140625" style="85" bestFit="1" customWidth="1"/>
    <col min="3595" max="3595" width="9.42578125" style="85" bestFit="1" customWidth="1"/>
    <col min="3596" max="3840" width="9.140625" style="85"/>
    <col min="3841" max="3841" width="0" style="85" hidden="1" customWidth="1"/>
    <col min="3842" max="3842" width="74" style="85" customWidth="1"/>
    <col min="3843" max="3843" width="17.28515625" style="85" customWidth="1"/>
    <col min="3844" max="3844" width="18.42578125" style="85" customWidth="1"/>
    <col min="3845" max="3845" width="23" style="85" customWidth="1"/>
    <col min="3846" max="3847" width="15.42578125" style="85" customWidth="1"/>
    <col min="3848" max="3848" width="16" style="85" bestFit="1" customWidth="1"/>
    <col min="3849" max="3849" width="15.140625" style="85" bestFit="1" customWidth="1"/>
    <col min="3850" max="3850" width="19.140625" style="85" bestFit="1" customWidth="1"/>
    <col min="3851" max="3851" width="9.42578125" style="85" bestFit="1" customWidth="1"/>
    <col min="3852" max="4096" width="9.140625" style="85"/>
    <col min="4097" max="4097" width="0" style="85" hidden="1" customWidth="1"/>
    <col min="4098" max="4098" width="74" style="85" customWidth="1"/>
    <col min="4099" max="4099" width="17.28515625" style="85" customWidth="1"/>
    <col min="4100" max="4100" width="18.42578125" style="85" customWidth="1"/>
    <col min="4101" max="4101" width="23" style="85" customWidth="1"/>
    <col min="4102" max="4103" width="15.42578125" style="85" customWidth="1"/>
    <col min="4104" max="4104" width="16" style="85" bestFit="1" customWidth="1"/>
    <col min="4105" max="4105" width="15.140625" style="85" bestFit="1" customWidth="1"/>
    <col min="4106" max="4106" width="19.140625" style="85" bestFit="1" customWidth="1"/>
    <col min="4107" max="4107" width="9.42578125" style="85" bestFit="1" customWidth="1"/>
    <col min="4108" max="4352" width="9.140625" style="85"/>
    <col min="4353" max="4353" width="0" style="85" hidden="1" customWidth="1"/>
    <col min="4354" max="4354" width="74" style="85" customWidth="1"/>
    <col min="4355" max="4355" width="17.28515625" style="85" customWidth="1"/>
    <col min="4356" max="4356" width="18.42578125" style="85" customWidth="1"/>
    <col min="4357" max="4357" width="23" style="85" customWidth="1"/>
    <col min="4358" max="4359" width="15.42578125" style="85" customWidth="1"/>
    <col min="4360" max="4360" width="16" style="85" bestFit="1" customWidth="1"/>
    <col min="4361" max="4361" width="15.140625" style="85" bestFit="1" customWidth="1"/>
    <col min="4362" max="4362" width="19.140625" style="85" bestFit="1" customWidth="1"/>
    <col min="4363" max="4363" width="9.42578125" style="85" bestFit="1" customWidth="1"/>
    <col min="4364" max="4608" width="9.140625" style="85"/>
    <col min="4609" max="4609" width="0" style="85" hidden="1" customWidth="1"/>
    <col min="4610" max="4610" width="74" style="85" customWidth="1"/>
    <col min="4611" max="4611" width="17.28515625" style="85" customWidth="1"/>
    <col min="4612" max="4612" width="18.42578125" style="85" customWidth="1"/>
    <col min="4613" max="4613" width="23" style="85" customWidth="1"/>
    <col min="4614" max="4615" width="15.42578125" style="85" customWidth="1"/>
    <col min="4616" max="4616" width="16" style="85" bestFit="1" customWidth="1"/>
    <col min="4617" max="4617" width="15.140625" style="85" bestFit="1" customWidth="1"/>
    <col min="4618" max="4618" width="19.140625" style="85" bestFit="1" customWidth="1"/>
    <col min="4619" max="4619" width="9.42578125" style="85" bestFit="1" customWidth="1"/>
    <col min="4620" max="4864" width="9.140625" style="85"/>
    <col min="4865" max="4865" width="0" style="85" hidden="1" customWidth="1"/>
    <col min="4866" max="4866" width="74" style="85" customWidth="1"/>
    <col min="4867" max="4867" width="17.28515625" style="85" customWidth="1"/>
    <col min="4868" max="4868" width="18.42578125" style="85" customWidth="1"/>
    <col min="4869" max="4869" width="23" style="85" customWidth="1"/>
    <col min="4870" max="4871" width="15.42578125" style="85" customWidth="1"/>
    <col min="4872" max="4872" width="16" style="85" bestFit="1" customWidth="1"/>
    <col min="4873" max="4873" width="15.140625" style="85" bestFit="1" customWidth="1"/>
    <col min="4874" max="4874" width="19.140625" style="85" bestFit="1" customWidth="1"/>
    <col min="4875" max="4875" width="9.42578125" style="85" bestFit="1" customWidth="1"/>
    <col min="4876" max="5120" width="9.140625" style="85"/>
    <col min="5121" max="5121" width="0" style="85" hidden="1" customWidth="1"/>
    <col min="5122" max="5122" width="74" style="85" customWidth="1"/>
    <col min="5123" max="5123" width="17.28515625" style="85" customWidth="1"/>
    <col min="5124" max="5124" width="18.42578125" style="85" customWidth="1"/>
    <col min="5125" max="5125" width="23" style="85" customWidth="1"/>
    <col min="5126" max="5127" width="15.42578125" style="85" customWidth="1"/>
    <col min="5128" max="5128" width="16" style="85" bestFit="1" customWidth="1"/>
    <col min="5129" max="5129" width="15.140625" style="85" bestFit="1" customWidth="1"/>
    <col min="5130" max="5130" width="19.140625" style="85" bestFit="1" customWidth="1"/>
    <col min="5131" max="5131" width="9.42578125" style="85" bestFit="1" customWidth="1"/>
    <col min="5132" max="5376" width="9.140625" style="85"/>
    <col min="5377" max="5377" width="0" style="85" hidden="1" customWidth="1"/>
    <col min="5378" max="5378" width="74" style="85" customWidth="1"/>
    <col min="5379" max="5379" width="17.28515625" style="85" customWidth="1"/>
    <col min="5380" max="5380" width="18.42578125" style="85" customWidth="1"/>
    <col min="5381" max="5381" width="23" style="85" customWidth="1"/>
    <col min="5382" max="5383" width="15.42578125" style="85" customWidth="1"/>
    <col min="5384" max="5384" width="16" style="85" bestFit="1" customWidth="1"/>
    <col min="5385" max="5385" width="15.140625" style="85" bestFit="1" customWidth="1"/>
    <col min="5386" max="5386" width="19.140625" style="85" bestFit="1" customWidth="1"/>
    <col min="5387" max="5387" width="9.42578125" style="85" bestFit="1" customWidth="1"/>
    <col min="5388" max="5632" width="9.140625" style="85"/>
    <col min="5633" max="5633" width="0" style="85" hidden="1" customWidth="1"/>
    <col min="5634" max="5634" width="74" style="85" customWidth="1"/>
    <col min="5635" max="5635" width="17.28515625" style="85" customWidth="1"/>
    <col min="5636" max="5636" width="18.42578125" style="85" customWidth="1"/>
    <col min="5637" max="5637" width="23" style="85" customWidth="1"/>
    <col min="5638" max="5639" width="15.42578125" style="85" customWidth="1"/>
    <col min="5640" max="5640" width="16" style="85" bestFit="1" customWidth="1"/>
    <col min="5641" max="5641" width="15.140625" style="85" bestFit="1" customWidth="1"/>
    <col min="5642" max="5642" width="19.140625" style="85" bestFit="1" customWidth="1"/>
    <col min="5643" max="5643" width="9.42578125" style="85" bestFit="1" customWidth="1"/>
    <col min="5644" max="5888" width="9.140625" style="85"/>
    <col min="5889" max="5889" width="0" style="85" hidden="1" customWidth="1"/>
    <col min="5890" max="5890" width="74" style="85" customWidth="1"/>
    <col min="5891" max="5891" width="17.28515625" style="85" customWidth="1"/>
    <col min="5892" max="5892" width="18.42578125" style="85" customWidth="1"/>
    <col min="5893" max="5893" width="23" style="85" customWidth="1"/>
    <col min="5894" max="5895" width="15.42578125" style="85" customWidth="1"/>
    <col min="5896" max="5896" width="16" style="85" bestFit="1" customWidth="1"/>
    <col min="5897" max="5897" width="15.140625" style="85" bestFit="1" customWidth="1"/>
    <col min="5898" max="5898" width="19.140625" style="85" bestFit="1" customWidth="1"/>
    <col min="5899" max="5899" width="9.42578125" style="85" bestFit="1" customWidth="1"/>
    <col min="5900" max="6144" width="9.140625" style="85"/>
    <col min="6145" max="6145" width="0" style="85" hidden="1" customWidth="1"/>
    <col min="6146" max="6146" width="74" style="85" customWidth="1"/>
    <col min="6147" max="6147" width="17.28515625" style="85" customWidth="1"/>
    <col min="6148" max="6148" width="18.42578125" style="85" customWidth="1"/>
    <col min="6149" max="6149" width="23" style="85" customWidth="1"/>
    <col min="6150" max="6151" width="15.42578125" style="85" customWidth="1"/>
    <col min="6152" max="6152" width="16" style="85" bestFit="1" customWidth="1"/>
    <col min="6153" max="6153" width="15.140625" style="85" bestFit="1" customWidth="1"/>
    <col min="6154" max="6154" width="19.140625" style="85" bestFit="1" customWidth="1"/>
    <col min="6155" max="6155" width="9.42578125" style="85" bestFit="1" customWidth="1"/>
    <col min="6156" max="6400" width="9.140625" style="85"/>
    <col min="6401" max="6401" width="0" style="85" hidden="1" customWidth="1"/>
    <col min="6402" max="6402" width="74" style="85" customWidth="1"/>
    <col min="6403" max="6403" width="17.28515625" style="85" customWidth="1"/>
    <col min="6404" max="6404" width="18.42578125" style="85" customWidth="1"/>
    <col min="6405" max="6405" width="23" style="85" customWidth="1"/>
    <col min="6406" max="6407" width="15.42578125" style="85" customWidth="1"/>
    <col min="6408" max="6408" width="16" style="85" bestFit="1" customWidth="1"/>
    <col min="6409" max="6409" width="15.140625" style="85" bestFit="1" customWidth="1"/>
    <col min="6410" max="6410" width="19.140625" style="85" bestFit="1" customWidth="1"/>
    <col min="6411" max="6411" width="9.42578125" style="85" bestFit="1" customWidth="1"/>
    <col min="6412" max="6656" width="9.140625" style="85"/>
    <col min="6657" max="6657" width="0" style="85" hidden="1" customWidth="1"/>
    <col min="6658" max="6658" width="74" style="85" customWidth="1"/>
    <col min="6659" max="6659" width="17.28515625" style="85" customWidth="1"/>
    <col min="6660" max="6660" width="18.42578125" style="85" customWidth="1"/>
    <col min="6661" max="6661" width="23" style="85" customWidth="1"/>
    <col min="6662" max="6663" width="15.42578125" style="85" customWidth="1"/>
    <col min="6664" max="6664" width="16" style="85" bestFit="1" customWidth="1"/>
    <col min="6665" max="6665" width="15.140625" style="85" bestFit="1" customWidth="1"/>
    <col min="6666" max="6666" width="19.140625" style="85" bestFit="1" customWidth="1"/>
    <col min="6667" max="6667" width="9.42578125" style="85" bestFit="1" customWidth="1"/>
    <col min="6668" max="6912" width="9.140625" style="85"/>
    <col min="6913" max="6913" width="0" style="85" hidden="1" customWidth="1"/>
    <col min="6914" max="6914" width="74" style="85" customWidth="1"/>
    <col min="6915" max="6915" width="17.28515625" style="85" customWidth="1"/>
    <col min="6916" max="6916" width="18.42578125" style="85" customWidth="1"/>
    <col min="6917" max="6917" width="23" style="85" customWidth="1"/>
    <col min="6918" max="6919" width="15.42578125" style="85" customWidth="1"/>
    <col min="6920" max="6920" width="16" style="85" bestFit="1" customWidth="1"/>
    <col min="6921" max="6921" width="15.140625" style="85" bestFit="1" customWidth="1"/>
    <col min="6922" max="6922" width="19.140625" style="85" bestFit="1" customWidth="1"/>
    <col min="6923" max="6923" width="9.42578125" style="85" bestFit="1" customWidth="1"/>
    <col min="6924" max="7168" width="9.140625" style="85"/>
    <col min="7169" max="7169" width="0" style="85" hidden="1" customWidth="1"/>
    <col min="7170" max="7170" width="74" style="85" customWidth="1"/>
    <col min="7171" max="7171" width="17.28515625" style="85" customWidth="1"/>
    <col min="7172" max="7172" width="18.42578125" style="85" customWidth="1"/>
    <col min="7173" max="7173" width="23" style="85" customWidth="1"/>
    <col min="7174" max="7175" width="15.42578125" style="85" customWidth="1"/>
    <col min="7176" max="7176" width="16" style="85" bestFit="1" customWidth="1"/>
    <col min="7177" max="7177" width="15.140625" style="85" bestFit="1" customWidth="1"/>
    <col min="7178" max="7178" width="19.140625" style="85" bestFit="1" customWidth="1"/>
    <col min="7179" max="7179" width="9.42578125" style="85" bestFit="1" customWidth="1"/>
    <col min="7180" max="7424" width="9.140625" style="85"/>
    <col min="7425" max="7425" width="0" style="85" hidden="1" customWidth="1"/>
    <col min="7426" max="7426" width="74" style="85" customWidth="1"/>
    <col min="7427" max="7427" width="17.28515625" style="85" customWidth="1"/>
    <col min="7428" max="7428" width="18.42578125" style="85" customWidth="1"/>
    <col min="7429" max="7429" width="23" style="85" customWidth="1"/>
    <col min="7430" max="7431" width="15.42578125" style="85" customWidth="1"/>
    <col min="7432" max="7432" width="16" style="85" bestFit="1" customWidth="1"/>
    <col min="7433" max="7433" width="15.140625" style="85" bestFit="1" customWidth="1"/>
    <col min="7434" max="7434" width="19.140625" style="85" bestFit="1" customWidth="1"/>
    <col min="7435" max="7435" width="9.42578125" style="85" bestFit="1" customWidth="1"/>
    <col min="7436" max="7680" width="9.140625" style="85"/>
    <col min="7681" max="7681" width="0" style="85" hidden="1" customWidth="1"/>
    <col min="7682" max="7682" width="74" style="85" customWidth="1"/>
    <col min="7683" max="7683" width="17.28515625" style="85" customWidth="1"/>
    <col min="7684" max="7684" width="18.42578125" style="85" customWidth="1"/>
    <col min="7685" max="7685" width="23" style="85" customWidth="1"/>
    <col min="7686" max="7687" width="15.42578125" style="85" customWidth="1"/>
    <col min="7688" max="7688" width="16" style="85" bestFit="1" customWidth="1"/>
    <col min="7689" max="7689" width="15.140625" style="85" bestFit="1" customWidth="1"/>
    <col min="7690" max="7690" width="19.140625" style="85" bestFit="1" customWidth="1"/>
    <col min="7691" max="7691" width="9.42578125" style="85" bestFit="1" customWidth="1"/>
    <col min="7692" max="7936" width="9.140625" style="85"/>
    <col min="7937" max="7937" width="0" style="85" hidden="1" customWidth="1"/>
    <col min="7938" max="7938" width="74" style="85" customWidth="1"/>
    <col min="7939" max="7939" width="17.28515625" style="85" customWidth="1"/>
    <col min="7940" max="7940" width="18.42578125" style="85" customWidth="1"/>
    <col min="7941" max="7941" width="23" style="85" customWidth="1"/>
    <col min="7942" max="7943" width="15.42578125" style="85" customWidth="1"/>
    <col min="7944" max="7944" width="16" style="85" bestFit="1" customWidth="1"/>
    <col min="7945" max="7945" width="15.140625" style="85" bestFit="1" customWidth="1"/>
    <col min="7946" max="7946" width="19.140625" style="85" bestFit="1" customWidth="1"/>
    <col min="7947" max="7947" width="9.42578125" style="85" bestFit="1" customWidth="1"/>
    <col min="7948" max="8192" width="9.140625" style="85"/>
    <col min="8193" max="8193" width="0" style="85" hidden="1" customWidth="1"/>
    <col min="8194" max="8194" width="74" style="85" customWidth="1"/>
    <col min="8195" max="8195" width="17.28515625" style="85" customWidth="1"/>
    <col min="8196" max="8196" width="18.42578125" style="85" customWidth="1"/>
    <col min="8197" max="8197" width="23" style="85" customWidth="1"/>
    <col min="8198" max="8199" width="15.42578125" style="85" customWidth="1"/>
    <col min="8200" max="8200" width="16" style="85" bestFit="1" customWidth="1"/>
    <col min="8201" max="8201" width="15.140625" style="85" bestFit="1" customWidth="1"/>
    <col min="8202" max="8202" width="19.140625" style="85" bestFit="1" customWidth="1"/>
    <col min="8203" max="8203" width="9.42578125" style="85" bestFit="1" customWidth="1"/>
    <col min="8204" max="8448" width="9.140625" style="85"/>
    <col min="8449" max="8449" width="0" style="85" hidden="1" customWidth="1"/>
    <col min="8450" max="8450" width="74" style="85" customWidth="1"/>
    <col min="8451" max="8451" width="17.28515625" style="85" customWidth="1"/>
    <col min="8452" max="8452" width="18.42578125" style="85" customWidth="1"/>
    <col min="8453" max="8453" width="23" style="85" customWidth="1"/>
    <col min="8454" max="8455" width="15.42578125" style="85" customWidth="1"/>
    <col min="8456" max="8456" width="16" style="85" bestFit="1" customWidth="1"/>
    <col min="8457" max="8457" width="15.140625" style="85" bestFit="1" customWidth="1"/>
    <col min="8458" max="8458" width="19.140625" style="85" bestFit="1" customWidth="1"/>
    <col min="8459" max="8459" width="9.42578125" style="85" bestFit="1" customWidth="1"/>
    <col min="8460" max="8704" width="9.140625" style="85"/>
    <col min="8705" max="8705" width="0" style="85" hidden="1" customWidth="1"/>
    <col min="8706" max="8706" width="74" style="85" customWidth="1"/>
    <col min="8707" max="8707" width="17.28515625" style="85" customWidth="1"/>
    <col min="8708" max="8708" width="18.42578125" style="85" customWidth="1"/>
    <col min="8709" max="8709" width="23" style="85" customWidth="1"/>
    <col min="8710" max="8711" width="15.42578125" style="85" customWidth="1"/>
    <col min="8712" max="8712" width="16" style="85" bestFit="1" customWidth="1"/>
    <col min="8713" max="8713" width="15.140625" style="85" bestFit="1" customWidth="1"/>
    <col min="8714" max="8714" width="19.140625" style="85" bestFit="1" customWidth="1"/>
    <col min="8715" max="8715" width="9.42578125" style="85" bestFit="1" customWidth="1"/>
    <col min="8716" max="8960" width="9.140625" style="85"/>
    <col min="8961" max="8961" width="0" style="85" hidden="1" customWidth="1"/>
    <col min="8962" max="8962" width="74" style="85" customWidth="1"/>
    <col min="8963" max="8963" width="17.28515625" style="85" customWidth="1"/>
    <col min="8964" max="8964" width="18.42578125" style="85" customWidth="1"/>
    <col min="8965" max="8965" width="23" style="85" customWidth="1"/>
    <col min="8966" max="8967" width="15.42578125" style="85" customWidth="1"/>
    <col min="8968" max="8968" width="16" style="85" bestFit="1" customWidth="1"/>
    <col min="8969" max="8969" width="15.140625" style="85" bestFit="1" customWidth="1"/>
    <col min="8970" max="8970" width="19.140625" style="85" bestFit="1" customWidth="1"/>
    <col min="8971" max="8971" width="9.42578125" style="85" bestFit="1" customWidth="1"/>
    <col min="8972" max="9216" width="9.140625" style="85"/>
    <col min="9217" max="9217" width="0" style="85" hidden="1" customWidth="1"/>
    <col min="9218" max="9218" width="74" style="85" customWidth="1"/>
    <col min="9219" max="9219" width="17.28515625" style="85" customWidth="1"/>
    <col min="9220" max="9220" width="18.42578125" style="85" customWidth="1"/>
    <col min="9221" max="9221" width="23" style="85" customWidth="1"/>
    <col min="9222" max="9223" width="15.42578125" style="85" customWidth="1"/>
    <col min="9224" max="9224" width="16" style="85" bestFit="1" customWidth="1"/>
    <col min="9225" max="9225" width="15.140625" style="85" bestFit="1" customWidth="1"/>
    <col min="9226" max="9226" width="19.140625" style="85" bestFit="1" customWidth="1"/>
    <col min="9227" max="9227" width="9.42578125" style="85" bestFit="1" customWidth="1"/>
    <col min="9228" max="9472" width="9.140625" style="85"/>
    <col min="9473" max="9473" width="0" style="85" hidden="1" customWidth="1"/>
    <col min="9474" max="9474" width="74" style="85" customWidth="1"/>
    <col min="9475" max="9475" width="17.28515625" style="85" customWidth="1"/>
    <col min="9476" max="9476" width="18.42578125" style="85" customWidth="1"/>
    <col min="9477" max="9477" width="23" style="85" customWidth="1"/>
    <col min="9478" max="9479" width="15.42578125" style="85" customWidth="1"/>
    <col min="9480" max="9480" width="16" style="85" bestFit="1" customWidth="1"/>
    <col min="9481" max="9481" width="15.140625" style="85" bestFit="1" customWidth="1"/>
    <col min="9482" max="9482" width="19.140625" style="85" bestFit="1" customWidth="1"/>
    <col min="9483" max="9483" width="9.42578125" style="85" bestFit="1" customWidth="1"/>
    <col min="9484" max="9728" width="9.140625" style="85"/>
    <col min="9729" max="9729" width="0" style="85" hidden="1" customWidth="1"/>
    <col min="9730" max="9730" width="74" style="85" customWidth="1"/>
    <col min="9731" max="9731" width="17.28515625" style="85" customWidth="1"/>
    <col min="9732" max="9732" width="18.42578125" style="85" customWidth="1"/>
    <col min="9733" max="9733" width="23" style="85" customWidth="1"/>
    <col min="9734" max="9735" width="15.42578125" style="85" customWidth="1"/>
    <col min="9736" max="9736" width="16" style="85" bestFit="1" customWidth="1"/>
    <col min="9737" max="9737" width="15.140625" style="85" bestFit="1" customWidth="1"/>
    <col min="9738" max="9738" width="19.140625" style="85" bestFit="1" customWidth="1"/>
    <col min="9739" max="9739" width="9.42578125" style="85" bestFit="1" customWidth="1"/>
    <col min="9740" max="9984" width="9.140625" style="85"/>
    <col min="9985" max="9985" width="0" style="85" hidden="1" customWidth="1"/>
    <col min="9986" max="9986" width="74" style="85" customWidth="1"/>
    <col min="9987" max="9987" width="17.28515625" style="85" customWidth="1"/>
    <col min="9988" max="9988" width="18.42578125" style="85" customWidth="1"/>
    <col min="9989" max="9989" width="23" style="85" customWidth="1"/>
    <col min="9990" max="9991" width="15.42578125" style="85" customWidth="1"/>
    <col min="9992" max="9992" width="16" style="85" bestFit="1" customWidth="1"/>
    <col min="9993" max="9993" width="15.140625" style="85" bestFit="1" customWidth="1"/>
    <col min="9994" max="9994" width="19.140625" style="85" bestFit="1" customWidth="1"/>
    <col min="9995" max="9995" width="9.42578125" style="85" bestFit="1" customWidth="1"/>
    <col min="9996" max="10240" width="9.140625" style="85"/>
    <col min="10241" max="10241" width="0" style="85" hidden="1" customWidth="1"/>
    <col min="10242" max="10242" width="74" style="85" customWidth="1"/>
    <col min="10243" max="10243" width="17.28515625" style="85" customWidth="1"/>
    <col min="10244" max="10244" width="18.42578125" style="85" customWidth="1"/>
    <col min="10245" max="10245" width="23" style="85" customWidth="1"/>
    <col min="10246" max="10247" width="15.42578125" style="85" customWidth="1"/>
    <col min="10248" max="10248" width="16" style="85" bestFit="1" customWidth="1"/>
    <col min="10249" max="10249" width="15.140625" style="85" bestFit="1" customWidth="1"/>
    <col min="10250" max="10250" width="19.140625" style="85" bestFit="1" customWidth="1"/>
    <col min="10251" max="10251" width="9.42578125" style="85" bestFit="1" customWidth="1"/>
    <col min="10252" max="10496" width="9.140625" style="85"/>
    <col min="10497" max="10497" width="0" style="85" hidden="1" customWidth="1"/>
    <col min="10498" max="10498" width="74" style="85" customWidth="1"/>
    <col min="10499" max="10499" width="17.28515625" style="85" customWidth="1"/>
    <col min="10500" max="10500" width="18.42578125" style="85" customWidth="1"/>
    <col min="10501" max="10501" width="23" style="85" customWidth="1"/>
    <col min="10502" max="10503" width="15.42578125" style="85" customWidth="1"/>
    <col min="10504" max="10504" width="16" style="85" bestFit="1" customWidth="1"/>
    <col min="10505" max="10505" width="15.140625" style="85" bestFit="1" customWidth="1"/>
    <col min="10506" max="10506" width="19.140625" style="85" bestFit="1" customWidth="1"/>
    <col min="10507" max="10507" width="9.42578125" style="85" bestFit="1" customWidth="1"/>
    <col min="10508" max="10752" width="9.140625" style="85"/>
    <col min="10753" max="10753" width="0" style="85" hidden="1" customWidth="1"/>
    <col min="10754" max="10754" width="74" style="85" customWidth="1"/>
    <col min="10755" max="10755" width="17.28515625" style="85" customWidth="1"/>
    <col min="10756" max="10756" width="18.42578125" style="85" customWidth="1"/>
    <col min="10757" max="10757" width="23" style="85" customWidth="1"/>
    <col min="10758" max="10759" width="15.42578125" style="85" customWidth="1"/>
    <col min="10760" max="10760" width="16" style="85" bestFit="1" customWidth="1"/>
    <col min="10761" max="10761" width="15.140625" style="85" bestFit="1" customWidth="1"/>
    <col min="10762" max="10762" width="19.140625" style="85" bestFit="1" customWidth="1"/>
    <col min="10763" max="10763" width="9.42578125" style="85" bestFit="1" customWidth="1"/>
    <col min="10764" max="11008" width="9.140625" style="85"/>
    <col min="11009" max="11009" width="0" style="85" hidden="1" customWidth="1"/>
    <col min="11010" max="11010" width="74" style="85" customWidth="1"/>
    <col min="11011" max="11011" width="17.28515625" style="85" customWidth="1"/>
    <col min="11012" max="11012" width="18.42578125" style="85" customWidth="1"/>
    <col min="11013" max="11013" width="23" style="85" customWidth="1"/>
    <col min="11014" max="11015" width="15.42578125" style="85" customWidth="1"/>
    <col min="11016" max="11016" width="16" style="85" bestFit="1" customWidth="1"/>
    <col min="11017" max="11017" width="15.140625" style="85" bestFit="1" customWidth="1"/>
    <col min="11018" max="11018" width="19.140625" style="85" bestFit="1" customWidth="1"/>
    <col min="11019" max="11019" width="9.42578125" style="85" bestFit="1" customWidth="1"/>
    <col min="11020" max="11264" width="9.140625" style="85"/>
    <col min="11265" max="11265" width="0" style="85" hidden="1" customWidth="1"/>
    <col min="11266" max="11266" width="74" style="85" customWidth="1"/>
    <col min="11267" max="11267" width="17.28515625" style="85" customWidth="1"/>
    <col min="11268" max="11268" width="18.42578125" style="85" customWidth="1"/>
    <col min="11269" max="11269" width="23" style="85" customWidth="1"/>
    <col min="11270" max="11271" width="15.42578125" style="85" customWidth="1"/>
    <col min="11272" max="11272" width="16" style="85" bestFit="1" customWidth="1"/>
    <col min="11273" max="11273" width="15.140625" style="85" bestFit="1" customWidth="1"/>
    <col min="11274" max="11274" width="19.140625" style="85" bestFit="1" customWidth="1"/>
    <col min="11275" max="11275" width="9.42578125" style="85" bestFit="1" customWidth="1"/>
    <col min="11276" max="11520" width="9.140625" style="85"/>
    <col min="11521" max="11521" width="0" style="85" hidden="1" customWidth="1"/>
    <col min="11522" max="11522" width="74" style="85" customWidth="1"/>
    <col min="11523" max="11523" width="17.28515625" style="85" customWidth="1"/>
    <col min="11524" max="11524" width="18.42578125" style="85" customWidth="1"/>
    <col min="11525" max="11525" width="23" style="85" customWidth="1"/>
    <col min="11526" max="11527" width="15.42578125" style="85" customWidth="1"/>
    <col min="11528" max="11528" width="16" style="85" bestFit="1" customWidth="1"/>
    <col min="11529" max="11529" width="15.140625" style="85" bestFit="1" customWidth="1"/>
    <col min="11530" max="11530" width="19.140625" style="85" bestFit="1" customWidth="1"/>
    <col min="11531" max="11531" width="9.42578125" style="85" bestFit="1" customWidth="1"/>
    <col min="11532" max="11776" width="9.140625" style="85"/>
    <col min="11777" max="11777" width="0" style="85" hidden="1" customWidth="1"/>
    <col min="11778" max="11778" width="74" style="85" customWidth="1"/>
    <col min="11779" max="11779" width="17.28515625" style="85" customWidth="1"/>
    <col min="11780" max="11780" width="18.42578125" style="85" customWidth="1"/>
    <col min="11781" max="11781" width="23" style="85" customWidth="1"/>
    <col min="11782" max="11783" width="15.42578125" style="85" customWidth="1"/>
    <col min="11784" max="11784" width="16" style="85" bestFit="1" customWidth="1"/>
    <col min="11785" max="11785" width="15.140625" style="85" bestFit="1" customWidth="1"/>
    <col min="11786" max="11786" width="19.140625" style="85" bestFit="1" customWidth="1"/>
    <col min="11787" max="11787" width="9.42578125" style="85" bestFit="1" customWidth="1"/>
    <col min="11788" max="12032" width="9.140625" style="85"/>
    <col min="12033" max="12033" width="0" style="85" hidden="1" customWidth="1"/>
    <col min="12034" max="12034" width="74" style="85" customWidth="1"/>
    <col min="12035" max="12035" width="17.28515625" style="85" customWidth="1"/>
    <col min="12036" max="12036" width="18.42578125" style="85" customWidth="1"/>
    <col min="12037" max="12037" width="23" style="85" customWidth="1"/>
    <col min="12038" max="12039" width="15.42578125" style="85" customWidth="1"/>
    <col min="12040" max="12040" width="16" style="85" bestFit="1" customWidth="1"/>
    <col min="12041" max="12041" width="15.140625" style="85" bestFit="1" customWidth="1"/>
    <col min="12042" max="12042" width="19.140625" style="85" bestFit="1" customWidth="1"/>
    <col min="12043" max="12043" width="9.42578125" style="85" bestFit="1" customWidth="1"/>
    <col min="12044" max="12288" width="9.140625" style="85"/>
    <col min="12289" max="12289" width="0" style="85" hidden="1" customWidth="1"/>
    <col min="12290" max="12290" width="74" style="85" customWidth="1"/>
    <col min="12291" max="12291" width="17.28515625" style="85" customWidth="1"/>
    <col min="12292" max="12292" width="18.42578125" style="85" customWidth="1"/>
    <col min="12293" max="12293" width="23" style="85" customWidth="1"/>
    <col min="12294" max="12295" width="15.42578125" style="85" customWidth="1"/>
    <col min="12296" max="12296" width="16" style="85" bestFit="1" customWidth="1"/>
    <col min="12297" max="12297" width="15.140625" style="85" bestFit="1" customWidth="1"/>
    <col min="12298" max="12298" width="19.140625" style="85" bestFit="1" customWidth="1"/>
    <col min="12299" max="12299" width="9.42578125" style="85" bestFit="1" customWidth="1"/>
    <col min="12300" max="12544" width="9.140625" style="85"/>
    <col min="12545" max="12545" width="0" style="85" hidden="1" customWidth="1"/>
    <col min="12546" max="12546" width="74" style="85" customWidth="1"/>
    <col min="12547" max="12547" width="17.28515625" style="85" customWidth="1"/>
    <col min="12548" max="12548" width="18.42578125" style="85" customWidth="1"/>
    <col min="12549" max="12549" width="23" style="85" customWidth="1"/>
    <col min="12550" max="12551" width="15.42578125" style="85" customWidth="1"/>
    <col min="12552" max="12552" width="16" style="85" bestFit="1" customWidth="1"/>
    <col min="12553" max="12553" width="15.140625" style="85" bestFit="1" customWidth="1"/>
    <col min="12554" max="12554" width="19.140625" style="85" bestFit="1" customWidth="1"/>
    <col min="12555" max="12555" width="9.42578125" style="85" bestFit="1" customWidth="1"/>
    <col min="12556" max="12800" width="9.140625" style="85"/>
    <col min="12801" max="12801" width="0" style="85" hidden="1" customWidth="1"/>
    <col min="12802" max="12802" width="74" style="85" customWidth="1"/>
    <col min="12803" max="12803" width="17.28515625" style="85" customWidth="1"/>
    <col min="12804" max="12804" width="18.42578125" style="85" customWidth="1"/>
    <col min="12805" max="12805" width="23" style="85" customWidth="1"/>
    <col min="12806" max="12807" width="15.42578125" style="85" customWidth="1"/>
    <col min="12808" max="12808" width="16" style="85" bestFit="1" customWidth="1"/>
    <col min="12809" max="12809" width="15.140625" style="85" bestFit="1" customWidth="1"/>
    <col min="12810" max="12810" width="19.140625" style="85" bestFit="1" customWidth="1"/>
    <col min="12811" max="12811" width="9.42578125" style="85" bestFit="1" customWidth="1"/>
    <col min="12812" max="13056" width="9.140625" style="85"/>
    <col min="13057" max="13057" width="0" style="85" hidden="1" customWidth="1"/>
    <col min="13058" max="13058" width="74" style="85" customWidth="1"/>
    <col min="13059" max="13059" width="17.28515625" style="85" customWidth="1"/>
    <col min="13060" max="13060" width="18.42578125" style="85" customWidth="1"/>
    <col min="13061" max="13061" width="23" style="85" customWidth="1"/>
    <col min="13062" max="13063" width="15.42578125" style="85" customWidth="1"/>
    <col min="13064" max="13064" width="16" style="85" bestFit="1" customWidth="1"/>
    <col min="13065" max="13065" width="15.140625" style="85" bestFit="1" customWidth="1"/>
    <col min="13066" max="13066" width="19.140625" style="85" bestFit="1" customWidth="1"/>
    <col min="13067" max="13067" width="9.42578125" style="85" bestFit="1" customWidth="1"/>
    <col min="13068" max="13312" width="9.140625" style="85"/>
    <col min="13313" max="13313" width="0" style="85" hidden="1" customWidth="1"/>
    <col min="13314" max="13314" width="74" style="85" customWidth="1"/>
    <col min="13315" max="13315" width="17.28515625" style="85" customWidth="1"/>
    <col min="13316" max="13316" width="18.42578125" style="85" customWidth="1"/>
    <col min="13317" max="13317" width="23" style="85" customWidth="1"/>
    <col min="13318" max="13319" width="15.42578125" style="85" customWidth="1"/>
    <col min="13320" max="13320" width="16" style="85" bestFit="1" customWidth="1"/>
    <col min="13321" max="13321" width="15.140625" style="85" bestFit="1" customWidth="1"/>
    <col min="13322" max="13322" width="19.140625" style="85" bestFit="1" customWidth="1"/>
    <col min="13323" max="13323" width="9.42578125" style="85" bestFit="1" customWidth="1"/>
    <col min="13324" max="13568" width="9.140625" style="85"/>
    <col min="13569" max="13569" width="0" style="85" hidden="1" customWidth="1"/>
    <col min="13570" max="13570" width="74" style="85" customWidth="1"/>
    <col min="13571" max="13571" width="17.28515625" style="85" customWidth="1"/>
    <col min="13572" max="13572" width="18.42578125" style="85" customWidth="1"/>
    <col min="13573" max="13573" width="23" style="85" customWidth="1"/>
    <col min="13574" max="13575" width="15.42578125" style="85" customWidth="1"/>
    <col min="13576" max="13576" width="16" style="85" bestFit="1" customWidth="1"/>
    <col min="13577" max="13577" width="15.140625" style="85" bestFit="1" customWidth="1"/>
    <col min="13578" max="13578" width="19.140625" style="85" bestFit="1" customWidth="1"/>
    <col min="13579" max="13579" width="9.42578125" style="85" bestFit="1" customWidth="1"/>
    <col min="13580" max="13824" width="9.140625" style="85"/>
    <col min="13825" max="13825" width="0" style="85" hidden="1" customWidth="1"/>
    <col min="13826" max="13826" width="74" style="85" customWidth="1"/>
    <col min="13827" max="13827" width="17.28515625" style="85" customWidth="1"/>
    <col min="13828" max="13828" width="18.42578125" style="85" customWidth="1"/>
    <col min="13829" max="13829" width="23" style="85" customWidth="1"/>
    <col min="13830" max="13831" width="15.42578125" style="85" customWidth="1"/>
    <col min="13832" max="13832" width="16" style="85" bestFit="1" customWidth="1"/>
    <col min="13833" max="13833" width="15.140625" style="85" bestFit="1" customWidth="1"/>
    <col min="13834" max="13834" width="19.140625" style="85" bestFit="1" customWidth="1"/>
    <col min="13835" max="13835" width="9.42578125" style="85" bestFit="1" customWidth="1"/>
    <col min="13836" max="14080" width="9.140625" style="85"/>
    <col min="14081" max="14081" width="0" style="85" hidden="1" customWidth="1"/>
    <col min="14082" max="14082" width="74" style="85" customWidth="1"/>
    <col min="14083" max="14083" width="17.28515625" style="85" customWidth="1"/>
    <col min="14084" max="14084" width="18.42578125" style="85" customWidth="1"/>
    <col min="14085" max="14085" width="23" style="85" customWidth="1"/>
    <col min="14086" max="14087" width="15.42578125" style="85" customWidth="1"/>
    <col min="14088" max="14088" width="16" style="85" bestFit="1" customWidth="1"/>
    <col min="14089" max="14089" width="15.140625" style="85" bestFit="1" customWidth="1"/>
    <col min="14090" max="14090" width="19.140625" style="85" bestFit="1" customWidth="1"/>
    <col min="14091" max="14091" width="9.42578125" style="85" bestFit="1" customWidth="1"/>
    <col min="14092" max="14336" width="9.140625" style="85"/>
    <col min="14337" max="14337" width="0" style="85" hidden="1" customWidth="1"/>
    <col min="14338" max="14338" width="74" style="85" customWidth="1"/>
    <col min="14339" max="14339" width="17.28515625" style="85" customWidth="1"/>
    <col min="14340" max="14340" width="18.42578125" style="85" customWidth="1"/>
    <col min="14341" max="14341" width="23" style="85" customWidth="1"/>
    <col min="14342" max="14343" width="15.42578125" style="85" customWidth="1"/>
    <col min="14344" max="14344" width="16" style="85" bestFit="1" customWidth="1"/>
    <col min="14345" max="14345" width="15.140625" style="85" bestFit="1" customWidth="1"/>
    <col min="14346" max="14346" width="19.140625" style="85" bestFit="1" customWidth="1"/>
    <col min="14347" max="14347" width="9.42578125" style="85" bestFit="1" customWidth="1"/>
    <col min="14348" max="14592" width="9.140625" style="85"/>
    <col min="14593" max="14593" width="0" style="85" hidden="1" customWidth="1"/>
    <col min="14594" max="14594" width="74" style="85" customWidth="1"/>
    <col min="14595" max="14595" width="17.28515625" style="85" customWidth="1"/>
    <col min="14596" max="14596" width="18.42578125" style="85" customWidth="1"/>
    <col min="14597" max="14597" width="23" style="85" customWidth="1"/>
    <col min="14598" max="14599" width="15.42578125" style="85" customWidth="1"/>
    <col min="14600" max="14600" width="16" style="85" bestFit="1" customWidth="1"/>
    <col min="14601" max="14601" width="15.140625" style="85" bestFit="1" customWidth="1"/>
    <col min="14602" max="14602" width="19.140625" style="85" bestFit="1" customWidth="1"/>
    <col min="14603" max="14603" width="9.42578125" style="85" bestFit="1" customWidth="1"/>
    <col min="14604" max="14848" width="9.140625" style="85"/>
    <col min="14849" max="14849" width="0" style="85" hidden="1" customWidth="1"/>
    <col min="14850" max="14850" width="74" style="85" customWidth="1"/>
    <col min="14851" max="14851" width="17.28515625" style="85" customWidth="1"/>
    <col min="14852" max="14852" width="18.42578125" style="85" customWidth="1"/>
    <col min="14853" max="14853" width="23" style="85" customWidth="1"/>
    <col min="14854" max="14855" width="15.42578125" style="85" customWidth="1"/>
    <col min="14856" max="14856" width="16" style="85" bestFit="1" customWidth="1"/>
    <col min="14857" max="14857" width="15.140625" style="85" bestFit="1" customWidth="1"/>
    <col min="14858" max="14858" width="19.140625" style="85" bestFit="1" customWidth="1"/>
    <col min="14859" max="14859" width="9.42578125" style="85" bestFit="1" customWidth="1"/>
    <col min="14860" max="15104" width="9.140625" style="85"/>
    <col min="15105" max="15105" width="0" style="85" hidden="1" customWidth="1"/>
    <col min="15106" max="15106" width="74" style="85" customWidth="1"/>
    <col min="15107" max="15107" width="17.28515625" style="85" customWidth="1"/>
    <col min="15108" max="15108" width="18.42578125" style="85" customWidth="1"/>
    <col min="15109" max="15109" width="23" style="85" customWidth="1"/>
    <col min="15110" max="15111" width="15.42578125" style="85" customWidth="1"/>
    <col min="15112" max="15112" width="16" style="85" bestFit="1" customWidth="1"/>
    <col min="15113" max="15113" width="15.140625" style="85" bestFit="1" customWidth="1"/>
    <col min="15114" max="15114" width="19.140625" style="85" bestFit="1" customWidth="1"/>
    <col min="15115" max="15115" width="9.42578125" style="85" bestFit="1" customWidth="1"/>
    <col min="15116" max="15360" width="9.140625" style="85"/>
    <col min="15361" max="15361" width="0" style="85" hidden="1" customWidth="1"/>
    <col min="15362" max="15362" width="74" style="85" customWidth="1"/>
    <col min="15363" max="15363" width="17.28515625" style="85" customWidth="1"/>
    <col min="15364" max="15364" width="18.42578125" style="85" customWidth="1"/>
    <col min="15365" max="15365" width="23" style="85" customWidth="1"/>
    <col min="15366" max="15367" width="15.42578125" style="85" customWidth="1"/>
    <col min="15368" max="15368" width="16" style="85" bestFit="1" customWidth="1"/>
    <col min="15369" max="15369" width="15.140625" style="85" bestFit="1" customWidth="1"/>
    <col min="15370" max="15370" width="19.140625" style="85" bestFit="1" customWidth="1"/>
    <col min="15371" max="15371" width="9.42578125" style="85" bestFit="1" customWidth="1"/>
    <col min="15372" max="15616" width="9.140625" style="85"/>
    <col min="15617" max="15617" width="0" style="85" hidden="1" customWidth="1"/>
    <col min="15618" max="15618" width="74" style="85" customWidth="1"/>
    <col min="15619" max="15619" width="17.28515625" style="85" customWidth="1"/>
    <col min="15620" max="15620" width="18.42578125" style="85" customWidth="1"/>
    <col min="15621" max="15621" width="23" style="85" customWidth="1"/>
    <col min="15622" max="15623" width="15.42578125" style="85" customWidth="1"/>
    <col min="15624" max="15624" width="16" style="85" bestFit="1" customWidth="1"/>
    <col min="15625" max="15625" width="15.140625" style="85" bestFit="1" customWidth="1"/>
    <col min="15626" max="15626" width="19.140625" style="85" bestFit="1" customWidth="1"/>
    <col min="15627" max="15627" width="9.42578125" style="85" bestFit="1" customWidth="1"/>
    <col min="15628" max="15872" width="9.140625" style="85"/>
    <col min="15873" max="15873" width="0" style="85" hidden="1" customWidth="1"/>
    <col min="15874" max="15874" width="74" style="85" customWidth="1"/>
    <col min="15875" max="15875" width="17.28515625" style="85" customWidth="1"/>
    <col min="15876" max="15876" width="18.42578125" style="85" customWidth="1"/>
    <col min="15877" max="15877" width="23" style="85" customWidth="1"/>
    <col min="15878" max="15879" width="15.42578125" style="85" customWidth="1"/>
    <col min="15880" max="15880" width="16" style="85" bestFit="1" customWidth="1"/>
    <col min="15881" max="15881" width="15.140625" style="85" bestFit="1" customWidth="1"/>
    <col min="15882" max="15882" width="19.140625" style="85" bestFit="1" customWidth="1"/>
    <col min="15883" max="15883" width="9.42578125" style="85" bestFit="1" customWidth="1"/>
    <col min="15884" max="16128" width="9.140625" style="85"/>
    <col min="16129" max="16129" width="0" style="85" hidden="1" customWidth="1"/>
    <col min="16130" max="16130" width="74" style="85" customWidth="1"/>
    <col min="16131" max="16131" width="17.28515625" style="85" customWidth="1"/>
    <col min="16132" max="16132" width="18.42578125" style="85" customWidth="1"/>
    <col min="16133" max="16133" width="23" style="85" customWidth="1"/>
    <col min="16134" max="16135" width="15.42578125" style="85" customWidth="1"/>
    <col min="16136" max="16136" width="16" style="85" bestFit="1" customWidth="1"/>
    <col min="16137" max="16137" width="15.140625" style="85" bestFit="1" customWidth="1"/>
    <col min="16138" max="16138" width="19.140625" style="85" bestFit="1" customWidth="1"/>
    <col min="16139" max="16139" width="9.42578125" style="85" bestFit="1" customWidth="1"/>
    <col min="16140" max="16384" width="9.140625" style="85"/>
  </cols>
  <sheetData>
    <row r="1" spans="2:11" s="6" customFormat="1" hidden="1" x14ac:dyDescent="0.25">
      <c r="B1" s="1" t="s">
        <v>0</v>
      </c>
      <c r="C1" s="2"/>
      <c r="D1" s="2"/>
      <c r="E1" s="2"/>
      <c r="F1" s="2"/>
      <c r="G1" s="2"/>
      <c r="H1" s="3"/>
      <c r="I1" s="4"/>
      <c r="J1" s="5"/>
    </row>
    <row r="2" spans="2:11" s="6" customFormat="1" hidden="1" x14ac:dyDescent="0.25">
      <c r="B2" s="7" t="s">
        <v>1</v>
      </c>
      <c r="C2" s="8"/>
      <c r="D2" s="8"/>
      <c r="E2" s="8"/>
      <c r="F2" s="8"/>
      <c r="G2" s="8"/>
      <c r="H2" s="9"/>
      <c r="I2" s="4"/>
      <c r="J2" s="5"/>
    </row>
    <row r="3" spans="2:11" s="6" customFormat="1" x14ac:dyDescent="0.25">
      <c r="B3" s="10" t="s">
        <v>2</v>
      </c>
      <c r="C3" s="11"/>
      <c r="D3" s="12"/>
      <c r="E3" s="13"/>
      <c r="F3" s="13"/>
      <c r="G3" s="13"/>
      <c r="H3" s="14"/>
      <c r="I3" s="4"/>
      <c r="J3" s="5"/>
    </row>
    <row r="4" spans="2:11" s="6" customFormat="1" x14ac:dyDescent="0.25">
      <c r="B4" s="10" t="s">
        <v>3</v>
      </c>
      <c r="C4" s="11"/>
      <c r="D4" s="15"/>
      <c r="E4" s="11"/>
      <c r="F4" s="11"/>
      <c r="G4" s="11"/>
      <c r="H4" s="16"/>
      <c r="I4" s="4"/>
      <c r="J4" s="5"/>
    </row>
    <row r="5" spans="2:11" s="6" customFormat="1" x14ac:dyDescent="0.25">
      <c r="B5" s="17" t="s">
        <v>4</v>
      </c>
      <c r="C5" s="17"/>
      <c r="D5" s="17"/>
      <c r="E5" s="17"/>
      <c r="F5" s="17"/>
      <c r="G5" s="17"/>
      <c r="H5" s="17"/>
      <c r="I5" s="17"/>
      <c r="J5" s="5"/>
    </row>
    <row r="6" spans="2:11" s="6" customFormat="1" x14ac:dyDescent="0.25">
      <c r="B6" s="10"/>
      <c r="C6" s="18"/>
      <c r="D6" s="19"/>
      <c r="E6" s="18"/>
      <c r="F6" s="18"/>
      <c r="G6" s="18"/>
      <c r="H6" s="20"/>
      <c r="I6" s="4"/>
    </row>
    <row r="7" spans="2:11" s="6" customFormat="1" ht="35.1" customHeight="1" x14ac:dyDescent="0.25">
      <c r="B7" s="21" t="s">
        <v>5</v>
      </c>
      <c r="C7" s="21" t="s">
        <v>6</v>
      </c>
      <c r="D7" s="22" t="s">
        <v>7</v>
      </c>
      <c r="E7" s="23" t="s">
        <v>8</v>
      </c>
      <c r="F7" s="24" t="s">
        <v>9</v>
      </c>
      <c r="G7" s="24" t="s">
        <v>10</v>
      </c>
      <c r="H7" s="24" t="s">
        <v>11</v>
      </c>
      <c r="I7" s="4"/>
      <c r="J7" s="25"/>
      <c r="K7" s="25"/>
    </row>
    <row r="8" spans="2:11" s="6" customFormat="1" x14ac:dyDescent="0.25">
      <c r="B8" s="10" t="s">
        <v>12</v>
      </c>
      <c r="C8" s="26"/>
      <c r="D8" s="27"/>
      <c r="E8" s="28"/>
      <c r="F8" s="29"/>
      <c r="G8" s="29"/>
      <c r="H8" s="30"/>
      <c r="I8" s="4"/>
      <c r="J8" s="31"/>
      <c r="K8" s="32"/>
    </row>
    <row r="9" spans="2:11" s="6" customFormat="1" x14ac:dyDescent="0.25">
      <c r="B9" s="10" t="s">
        <v>13</v>
      </c>
      <c r="C9" s="26"/>
      <c r="D9" s="33"/>
      <c r="E9" s="28"/>
      <c r="F9" s="29"/>
      <c r="G9" s="29"/>
      <c r="H9" s="30"/>
      <c r="I9" s="4"/>
      <c r="J9" s="31"/>
      <c r="K9" s="32"/>
    </row>
    <row r="10" spans="2:11" s="6" customFormat="1" x14ac:dyDescent="0.25">
      <c r="B10" s="34" t="s">
        <v>14</v>
      </c>
      <c r="C10" s="26"/>
      <c r="D10" s="33"/>
      <c r="E10" s="28"/>
      <c r="F10" s="29"/>
      <c r="G10" s="29"/>
      <c r="H10" s="30"/>
      <c r="I10" s="4"/>
      <c r="J10" s="31"/>
      <c r="K10" s="32"/>
    </row>
    <row r="11" spans="2:11" s="6" customFormat="1" x14ac:dyDescent="0.25">
      <c r="B11" s="35" t="s">
        <v>15</v>
      </c>
      <c r="C11" s="36" t="s">
        <v>16</v>
      </c>
      <c r="D11" s="37">
        <v>4000</v>
      </c>
      <c r="E11" s="37">
        <v>39567.54</v>
      </c>
      <c r="F11" s="38">
        <v>8.9600000000000009</v>
      </c>
      <c r="G11" s="38">
        <v>7.13</v>
      </c>
      <c r="H11" s="36" t="s">
        <v>17</v>
      </c>
      <c r="I11" s="39"/>
      <c r="J11" s="31"/>
      <c r="K11" s="32"/>
    </row>
    <row r="12" spans="2:11" s="6" customFormat="1" x14ac:dyDescent="0.25">
      <c r="B12" s="35" t="s">
        <v>18</v>
      </c>
      <c r="C12" s="36" t="s">
        <v>19</v>
      </c>
      <c r="D12" s="37">
        <v>4000</v>
      </c>
      <c r="E12" s="37">
        <v>39167.39</v>
      </c>
      <c r="F12" s="38">
        <v>8.8699999999999992</v>
      </c>
      <c r="G12" s="38">
        <v>6.9550000000000001</v>
      </c>
      <c r="H12" s="36" t="s">
        <v>20</v>
      </c>
      <c r="I12" s="39"/>
      <c r="J12" s="31"/>
      <c r="K12" s="32"/>
    </row>
    <row r="13" spans="2:11" s="6" customFormat="1" x14ac:dyDescent="0.25">
      <c r="B13" s="35" t="s">
        <v>21</v>
      </c>
      <c r="C13" s="36" t="s">
        <v>16</v>
      </c>
      <c r="D13" s="37">
        <v>3000</v>
      </c>
      <c r="E13" s="37">
        <v>30667.91</v>
      </c>
      <c r="F13" s="38">
        <v>6.94</v>
      </c>
      <c r="G13" s="38">
        <v>7.2</v>
      </c>
      <c r="H13" s="36" t="s">
        <v>22</v>
      </c>
      <c r="I13" s="39"/>
      <c r="J13" s="31"/>
      <c r="K13" s="32"/>
    </row>
    <row r="14" spans="2:11" s="6" customFormat="1" x14ac:dyDescent="0.25">
      <c r="B14" s="35" t="s">
        <v>23</v>
      </c>
      <c r="C14" s="36" t="s">
        <v>16</v>
      </c>
      <c r="D14" s="37">
        <v>2750</v>
      </c>
      <c r="E14" s="37">
        <v>27391.34</v>
      </c>
      <c r="F14" s="38">
        <v>6.2</v>
      </c>
      <c r="G14" s="38">
        <v>7.04</v>
      </c>
      <c r="H14" s="36" t="s">
        <v>24</v>
      </c>
      <c r="I14" s="39"/>
      <c r="J14" s="31"/>
      <c r="K14" s="32"/>
    </row>
    <row r="15" spans="2:11" s="6" customFormat="1" x14ac:dyDescent="0.25">
      <c r="B15" s="35" t="s">
        <v>25</v>
      </c>
      <c r="C15" s="36" t="s">
        <v>16</v>
      </c>
      <c r="D15" s="37">
        <v>1750</v>
      </c>
      <c r="E15" s="37">
        <v>17091.189999999999</v>
      </c>
      <c r="F15" s="38">
        <v>3.87</v>
      </c>
      <c r="G15" s="38">
        <v>7.25</v>
      </c>
      <c r="H15" s="36" t="s">
        <v>26</v>
      </c>
      <c r="I15" s="39"/>
      <c r="J15" s="31"/>
      <c r="K15" s="32"/>
    </row>
    <row r="16" spans="2:11" s="6" customFormat="1" x14ac:dyDescent="0.25">
      <c r="B16" s="35" t="s">
        <v>27</v>
      </c>
      <c r="C16" s="36" t="s">
        <v>16</v>
      </c>
      <c r="D16" s="37">
        <v>1500</v>
      </c>
      <c r="E16" s="37">
        <v>16109.62</v>
      </c>
      <c r="F16" s="38">
        <v>3.65</v>
      </c>
      <c r="G16" s="38">
        <v>6.665</v>
      </c>
      <c r="H16" s="36" t="s">
        <v>28</v>
      </c>
      <c r="I16" s="39"/>
      <c r="J16" s="31"/>
      <c r="K16" s="32"/>
    </row>
    <row r="17" spans="2:11" s="6" customFormat="1" x14ac:dyDescent="0.25">
      <c r="B17" s="35" t="s">
        <v>29</v>
      </c>
      <c r="C17" s="36" t="s">
        <v>16</v>
      </c>
      <c r="D17" s="37">
        <v>1300</v>
      </c>
      <c r="E17" s="37">
        <v>12741.13</v>
      </c>
      <c r="F17" s="38">
        <v>2.88</v>
      </c>
      <c r="G17" s="38">
        <v>7.25</v>
      </c>
      <c r="H17" s="36" t="s">
        <v>30</v>
      </c>
      <c r="I17" s="39"/>
      <c r="J17" s="31"/>
      <c r="K17" s="32"/>
    </row>
    <row r="18" spans="2:11" s="6" customFormat="1" x14ac:dyDescent="0.25">
      <c r="B18" s="35" t="s">
        <v>31</v>
      </c>
      <c r="C18" s="36" t="s">
        <v>32</v>
      </c>
      <c r="D18" s="37">
        <v>1150</v>
      </c>
      <c r="E18" s="37">
        <v>11269.45</v>
      </c>
      <c r="F18" s="38">
        <v>2.5499999999999998</v>
      </c>
      <c r="G18" s="38">
        <v>6.9050000000000002</v>
      </c>
      <c r="H18" s="36" t="s">
        <v>33</v>
      </c>
      <c r="I18" s="39"/>
      <c r="J18" s="31"/>
      <c r="K18" s="32"/>
    </row>
    <row r="19" spans="2:11" s="6" customFormat="1" x14ac:dyDescent="0.25">
      <c r="B19" s="35" t="s">
        <v>34</v>
      </c>
      <c r="C19" s="36" t="s">
        <v>16</v>
      </c>
      <c r="D19" s="37">
        <v>1000</v>
      </c>
      <c r="E19" s="37">
        <v>10272.31</v>
      </c>
      <c r="F19" s="38">
        <v>2.33</v>
      </c>
      <c r="G19" s="38">
        <v>7.5049000000000001</v>
      </c>
      <c r="H19" s="36" t="s">
        <v>35</v>
      </c>
      <c r="I19" s="39"/>
      <c r="J19" s="31"/>
      <c r="K19" s="32"/>
    </row>
    <row r="20" spans="2:11" s="6" customFormat="1" x14ac:dyDescent="0.25">
      <c r="B20" s="35" t="s">
        <v>36</v>
      </c>
      <c r="C20" s="36" t="s">
        <v>16</v>
      </c>
      <c r="D20" s="37">
        <v>1000</v>
      </c>
      <c r="E20" s="37">
        <v>10172.1</v>
      </c>
      <c r="F20" s="38">
        <v>2.2999999999999998</v>
      </c>
      <c r="G20" s="38">
        <v>7.2249999999999996</v>
      </c>
      <c r="H20" s="36" t="s">
        <v>37</v>
      </c>
      <c r="I20" s="39"/>
      <c r="J20" s="31"/>
      <c r="K20" s="32"/>
    </row>
    <row r="21" spans="2:11" s="6" customFormat="1" x14ac:dyDescent="0.25">
      <c r="B21" s="35" t="s">
        <v>38</v>
      </c>
      <c r="C21" s="36" t="s">
        <v>19</v>
      </c>
      <c r="D21" s="37">
        <v>1000</v>
      </c>
      <c r="E21" s="37">
        <v>10109.18</v>
      </c>
      <c r="F21" s="38">
        <v>2.29</v>
      </c>
      <c r="G21" s="38">
        <v>7.2249999999999996</v>
      </c>
      <c r="H21" s="36" t="s">
        <v>39</v>
      </c>
      <c r="I21" s="39"/>
      <c r="J21" s="31"/>
      <c r="K21" s="32"/>
    </row>
    <row r="22" spans="2:11" s="6" customFormat="1" x14ac:dyDescent="0.25">
      <c r="B22" s="35" t="s">
        <v>40</v>
      </c>
      <c r="C22" s="36" t="s">
        <v>16</v>
      </c>
      <c r="D22" s="37">
        <v>1000</v>
      </c>
      <c r="E22" s="37">
        <v>9687.65</v>
      </c>
      <c r="F22" s="38">
        <v>2.19</v>
      </c>
      <c r="G22" s="38">
        <v>7.3049999999999997</v>
      </c>
      <c r="H22" s="36" t="s">
        <v>41</v>
      </c>
      <c r="I22" s="39"/>
      <c r="J22" s="31"/>
      <c r="K22" s="32"/>
    </row>
    <row r="23" spans="2:11" s="6" customFormat="1" x14ac:dyDescent="0.25">
      <c r="B23" s="35" t="s">
        <v>42</v>
      </c>
      <c r="C23" s="36" t="s">
        <v>16</v>
      </c>
      <c r="D23" s="37">
        <v>900</v>
      </c>
      <c r="E23" s="37">
        <v>9611.01</v>
      </c>
      <c r="F23" s="38">
        <v>2.1800000000000002</v>
      </c>
      <c r="G23" s="38">
        <v>7.48</v>
      </c>
      <c r="H23" s="36" t="s">
        <v>43</v>
      </c>
      <c r="I23" s="39"/>
      <c r="J23" s="31"/>
      <c r="K23" s="32"/>
    </row>
    <row r="24" spans="2:11" s="6" customFormat="1" x14ac:dyDescent="0.25">
      <c r="B24" s="35" t="s">
        <v>44</v>
      </c>
      <c r="C24" s="36" t="s">
        <v>16</v>
      </c>
      <c r="D24" s="37">
        <v>750</v>
      </c>
      <c r="E24" s="37">
        <v>7566.43</v>
      </c>
      <c r="F24" s="38">
        <v>1.71</v>
      </c>
      <c r="G24" s="38">
        <v>7.0949999999999998</v>
      </c>
      <c r="H24" s="36" t="s">
        <v>45</v>
      </c>
      <c r="I24" s="39"/>
      <c r="J24" s="31"/>
      <c r="K24" s="32"/>
    </row>
    <row r="25" spans="2:11" s="6" customFormat="1" x14ac:dyDescent="0.25">
      <c r="B25" s="35" t="s">
        <v>46</v>
      </c>
      <c r="C25" s="36" t="s">
        <v>16</v>
      </c>
      <c r="D25" s="37">
        <v>750</v>
      </c>
      <c r="E25" s="37">
        <v>7494.3</v>
      </c>
      <c r="F25" s="38">
        <v>1.7</v>
      </c>
      <c r="G25" s="38">
        <v>7.3250000000000002</v>
      </c>
      <c r="H25" s="36" t="s">
        <v>47</v>
      </c>
      <c r="I25" s="39"/>
      <c r="J25" s="31"/>
      <c r="K25" s="32"/>
    </row>
    <row r="26" spans="2:11" s="6" customFormat="1" x14ac:dyDescent="0.25">
      <c r="B26" s="35" t="s">
        <v>48</v>
      </c>
      <c r="C26" s="36" t="s">
        <v>16</v>
      </c>
      <c r="D26" s="37">
        <v>600</v>
      </c>
      <c r="E26" s="37">
        <v>6326.16</v>
      </c>
      <c r="F26" s="38">
        <v>1.43</v>
      </c>
      <c r="G26" s="38">
        <v>7.21</v>
      </c>
      <c r="H26" s="36" t="s">
        <v>49</v>
      </c>
      <c r="I26" s="39"/>
      <c r="J26" s="31"/>
      <c r="K26" s="32"/>
    </row>
    <row r="27" spans="2:11" s="6" customFormat="1" x14ac:dyDescent="0.25">
      <c r="B27" s="35" t="s">
        <v>50</v>
      </c>
      <c r="C27" s="36" t="s">
        <v>16</v>
      </c>
      <c r="D27" s="37">
        <v>500</v>
      </c>
      <c r="E27" s="37">
        <v>5348.56</v>
      </c>
      <c r="F27" s="38">
        <v>1.21</v>
      </c>
      <c r="G27" s="38">
        <v>7.21</v>
      </c>
      <c r="H27" s="36" t="s">
        <v>51</v>
      </c>
      <c r="I27" s="39"/>
      <c r="J27" s="31"/>
      <c r="K27" s="32"/>
    </row>
    <row r="28" spans="2:11" s="6" customFormat="1" x14ac:dyDescent="0.25">
      <c r="B28" s="35" t="s">
        <v>52</v>
      </c>
      <c r="C28" s="36" t="s">
        <v>16</v>
      </c>
      <c r="D28" s="37">
        <v>500</v>
      </c>
      <c r="E28" s="37">
        <v>5274.39</v>
      </c>
      <c r="F28" s="38">
        <v>1.19</v>
      </c>
      <c r="G28" s="38">
        <v>7.25</v>
      </c>
      <c r="H28" s="36" t="s">
        <v>53</v>
      </c>
      <c r="I28" s="39"/>
      <c r="J28" s="31"/>
      <c r="K28" s="32"/>
    </row>
    <row r="29" spans="2:11" s="6" customFormat="1" x14ac:dyDescent="0.25">
      <c r="B29" s="35" t="s">
        <v>54</v>
      </c>
      <c r="C29" s="36" t="s">
        <v>16</v>
      </c>
      <c r="D29" s="37">
        <v>400</v>
      </c>
      <c r="E29" s="37">
        <v>4341.9399999999996</v>
      </c>
      <c r="F29" s="38">
        <v>0.98</v>
      </c>
      <c r="G29" s="38">
        <v>6.46</v>
      </c>
      <c r="H29" s="36" t="s">
        <v>55</v>
      </c>
      <c r="I29" s="39"/>
      <c r="J29" s="31"/>
      <c r="K29" s="32"/>
    </row>
    <row r="30" spans="2:11" s="6" customFormat="1" x14ac:dyDescent="0.25">
      <c r="B30" s="35" t="s">
        <v>56</v>
      </c>
      <c r="C30" s="36" t="s">
        <v>16</v>
      </c>
      <c r="D30" s="37">
        <v>350</v>
      </c>
      <c r="E30" s="37">
        <v>3623.25</v>
      </c>
      <c r="F30" s="38">
        <v>0.82</v>
      </c>
      <c r="G30" s="38">
        <v>7.0716999999999999</v>
      </c>
      <c r="H30" s="36" t="s">
        <v>57</v>
      </c>
      <c r="I30" s="39"/>
      <c r="J30" s="31"/>
      <c r="K30" s="32"/>
    </row>
    <row r="31" spans="2:11" s="6" customFormat="1" x14ac:dyDescent="0.25">
      <c r="B31" s="35" t="s">
        <v>58</v>
      </c>
      <c r="C31" s="36" t="s">
        <v>16</v>
      </c>
      <c r="D31" s="37">
        <v>300</v>
      </c>
      <c r="E31" s="37">
        <v>3210.32</v>
      </c>
      <c r="F31" s="38">
        <v>0.73</v>
      </c>
      <c r="G31" s="38">
        <v>7.21</v>
      </c>
      <c r="H31" s="36" t="s">
        <v>59</v>
      </c>
      <c r="I31" s="39"/>
      <c r="J31" s="31"/>
      <c r="K31" s="32"/>
    </row>
    <row r="32" spans="2:11" s="6" customFormat="1" x14ac:dyDescent="0.25">
      <c r="B32" s="35" t="s">
        <v>60</v>
      </c>
      <c r="C32" s="36" t="s">
        <v>16</v>
      </c>
      <c r="D32" s="37">
        <v>300</v>
      </c>
      <c r="E32" s="37">
        <v>3039.24</v>
      </c>
      <c r="F32" s="38">
        <v>0.69</v>
      </c>
      <c r="G32" s="38">
        <v>7</v>
      </c>
      <c r="H32" s="36" t="s">
        <v>61</v>
      </c>
      <c r="I32" s="39"/>
      <c r="J32" s="31"/>
      <c r="K32" s="32"/>
    </row>
    <row r="33" spans="2:11" s="6" customFormat="1" x14ac:dyDescent="0.25">
      <c r="B33" s="35" t="s">
        <v>62</v>
      </c>
      <c r="C33" s="36" t="s">
        <v>16</v>
      </c>
      <c r="D33" s="37">
        <v>300</v>
      </c>
      <c r="E33" s="37">
        <v>2954.82</v>
      </c>
      <c r="F33" s="38">
        <v>0.67</v>
      </c>
      <c r="G33" s="38">
        <v>7.0250000000000004</v>
      </c>
      <c r="H33" s="36" t="s">
        <v>63</v>
      </c>
      <c r="I33" s="39"/>
      <c r="J33" s="31"/>
      <c r="K33" s="32"/>
    </row>
    <row r="34" spans="2:11" s="6" customFormat="1" x14ac:dyDescent="0.25">
      <c r="B34" s="35" t="s">
        <v>64</v>
      </c>
      <c r="C34" s="36" t="s">
        <v>16</v>
      </c>
      <c r="D34" s="37">
        <v>250</v>
      </c>
      <c r="E34" s="37">
        <v>2777.48</v>
      </c>
      <c r="F34" s="38">
        <v>0.63</v>
      </c>
      <c r="G34" s="38">
        <v>6.79</v>
      </c>
      <c r="H34" s="36" t="s">
        <v>65</v>
      </c>
      <c r="I34" s="39"/>
      <c r="J34" s="31"/>
      <c r="K34" s="32"/>
    </row>
    <row r="35" spans="2:11" s="6" customFormat="1" x14ac:dyDescent="0.25">
      <c r="B35" s="35" t="s">
        <v>66</v>
      </c>
      <c r="C35" s="36" t="s">
        <v>16</v>
      </c>
      <c r="D35" s="37">
        <v>250</v>
      </c>
      <c r="E35" s="37">
        <v>2676.39</v>
      </c>
      <c r="F35" s="38">
        <v>0.61</v>
      </c>
      <c r="G35" s="38">
        <v>6.85</v>
      </c>
      <c r="H35" s="36" t="s">
        <v>67</v>
      </c>
      <c r="I35" s="39"/>
      <c r="J35" s="31"/>
      <c r="K35" s="32"/>
    </row>
    <row r="36" spans="2:11" s="6" customFormat="1" x14ac:dyDescent="0.25">
      <c r="B36" s="35" t="s">
        <v>68</v>
      </c>
      <c r="C36" s="36" t="s">
        <v>16</v>
      </c>
      <c r="D36" s="37">
        <v>250</v>
      </c>
      <c r="E36" s="37">
        <v>2621.33</v>
      </c>
      <c r="F36" s="38">
        <v>0.59</v>
      </c>
      <c r="G36" s="38">
        <v>7.1749999999999998</v>
      </c>
      <c r="H36" s="36" t="s">
        <v>69</v>
      </c>
      <c r="I36" s="39"/>
      <c r="J36" s="31"/>
      <c r="K36" s="32"/>
    </row>
    <row r="37" spans="2:11" s="6" customFormat="1" x14ac:dyDescent="0.25">
      <c r="B37" s="35" t="s">
        <v>70</v>
      </c>
      <c r="C37" s="36" t="s">
        <v>16</v>
      </c>
      <c r="D37" s="37">
        <v>100</v>
      </c>
      <c r="E37" s="37">
        <v>1064.42</v>
      </c>
      <c r="F37" s="38">
        <v>0.24</v>
      </c>
      <c r="G37" s="38">
        <v>6.375</v>
      </c>
      <c r="H37" s="36" t="s">
        <v>71</v>
      </c>
      <c r="I37" s="39"/>
      <c r="J37" s="31"/>
      <c r="K37" s="32"/>
    </row>
    <row r="38" spans="2:11" s="6" customFormat="1" x14ac:dyDescent="0.25">
      <c r="B38" s="35" t="s">
        <v>72</v>
      </c>
      <c r="C38" s="36" t="s">
        <v>16</v>
      </c>
      <c r="D38" s="37">
        <v>50</v>
      </c>
      <c r="E38" s="37">
        <v>520.87</v>
      </c>
      <c r="F38" s="38">
        <v>0.12</v>
      </c>
      <c r="G38" s="38">
        <v>7.1950000000000003</v>
      </c>
      <c r="H38" s="36" t="s">
        <v>73</v>
      </c>
      <c r="I38" s="39"/>
      <c r="J38" s="31"/>
      <c r="K38" s="32"/>
    </row>
    <row r="39" spans="2:11" s="6" customFormat="1" x14ac:dyDescent="0.25">
      <c r="B39" s="35" t="s">
        <v>74</v>
      </c>
      <c r="C39" s="36" t="s">
        <v>16</v>
      </c>
      <c r="D39" s="37">
        <v>50</v>
      </c>
      <c r="E39" s="37">
        <v>519.89</v>
      </c>
      <c r="F39" s="38">
        <v>0.12</v>
      </c>
      <c r="G39" s="38">
        <v>6.4413</v>
      </c>
      <c r="H39" s="36" t="s">
        <v>75</v>
      </c>
      <c r="I39" s="39"/>
      <c r="J39" s="31"/>
      <c r="K39" s="32"/>
    </row>
    <row r="40" spans="2:11" s="6" customFormat="1" x14ac:dyDescent="0.25">
      <c r="B40" s="35" t="s">
        <v>76</v>
      </c>
      <c r="C40" s="36" t="s">
        <v>16</v>
      </c>
      <c r="D40" s="37">
        <v>50</v>
      </c>
      <c r="E40" s="37">
        <v>548.6</v>
      </c>
      <c r="F40" s="38">
        <v>0.12</v>
      </c>
      <c r="G40" s="38">
        <v>6.46</v>
      </c>
      <c r="H40" s="36" t="s">
        <v>77</v>
      </c>
      <c r="I40" s="39"/>
      <c r="J40" s="31"/>
      <c r="K40" s="32"/>
    </row>
    <row r="41" spans="2:11" s="6" customFormat="1" x14ac:dyDescent="0.25">
      <c r="B41" s="35" t="s">
        <v>78</v>
      </c>
      <c r="C41" s="36" t="s">
        <v>16</v>
      </c>
      <c r="D41" s="37">
        <v>35</v>
      </c>
      <c r="E41" s="37">
        <v>362.16</v>
      </c>
      <c r="F41" s="38">
        <v>0.08</v>
      </c>
      <c r="G41" s="38">
        <v>6.1</v>
      </c>
      <c r="H41" s="36" t="s">
        <v>79</v>
      </c>
      <c r="I41" s="39"/>
      <c r="J41" s="31"/>
      <c r="K41" s="32"/>
    </row>
    <row r="42" spans="2:11" s="6" customFormat="1" x14ac:dyDescent="0.25">
      <c r="B42" s="35" t="s">
        <v>80</v>
      </c>
      <c r="C42" s="36" t="s">
        <v>16</v>
      </c>
      <c r="D42" s="37">
        <v>25</v>
      </c>
      <c r="E42" s="37">
        <v>268.63</v>
      </c>
      <c r="F42" s="38">
        <v>0.06</v>
      </c>
      <c r="G42" s="38">
        <v>6.8</v>
      </c>
      <c r="H42" s="36" t="s">
        <v>81</v>
      </c>
      <c r="I42" s="39"/>
      <c r="J42" s="31"/>
      <c r="K42" s="32"/>
    </row>
    <row r="43" spans="2:11" s="6" customFormat="1" x14ac:dyDescent="0.25">
      <c r="B43" s="35" t="s">
        <v>82</v>
      </c>
      <c r="C43" s="36" t="s">
        <v>16</v>
      </c>
      <c r="D43" s="37">
        <v>15</v>
      </c>
      <c r="E43" s="37">
        <v>156.05000000000001</v>
      </c>
      <c r="F43" s="38">
        <v>0.04</v>
      </c>
      <c r="G43" s="38">
        <v>6.0248999999999997</v>
      </c>
      <c r="H43" s="36" t="s">
        <v>83</v>
      </c>
      <c r="I43" s="39"/>
      <c r="J43" s="31"/>
      <c r="K43" s="32"/>
    </row>
    <row r="44" spans="2:11" s="6" customFormat="1" x14ac:dyDescent="0.25">
      <c r="B44" s="35" t="s">
        <v>84</v>
      </c>
      <c r="C44" s="36" t="s">
        <v>16</v>
      </c>
      <c r="D44" s="37">
        <v>10</v>
      </c>
      <c r="E44" s="37">
        <v>103.59</v>
      </c>
      <c r="F44" s="38">
        <v>0.02</v>
      </c>
      <c r="G44" s="38">
        <v>6.0548999999999999</v>
      </c>
      <c r="H44" s="36" t="s">
        <v>85</v>
      </c>
      <c r="I44" s="39"/>
      <c r="J44" s="31"/>
      <c r="K44" s="32"/>
    </row>
    <row r="45" spans="2:11" s="6" customFormat="1" x14ac:dyDescent="0.25">
      <c r="B45" s="35" t="s">
        <v>86</v>
      </c>
      <c r="C45" s="36" t="s">
        <v>16</v>
      </c>
      <c r="D45" s="37">
        <v>5</v>
      </c>
      <c r="E45" s="37">
        <v>54.77</v>
      </c>
      <c r="F45" s="38">
        <v>0.01</v>
      </c>
      <c r="G45" s="38">
        <v>6.3550000000000004</v>
      </c>
      <c r="H45" s="36" t="s">
        <v>87</v>
      </c>
      <c r="I45" s="39"/>
      <c r="J45" s="31"/>
      <c r="K45" s="32"/>
    </row>
    <row r="46" spans="2:11" s="6" customFormat="1" x14ac:dyDescent="0.25">
      <c r="B46" s="35" t="s">
        <v>88</v>
      </c>
      <c r="C46" s="36" t="s">
        <v>16</v>
      </c>
      <c r="D46" s="37">
        <v>5</v>
      </c>
      <c r="E46" s="37">
        <v>51.81</v>
      </c>
      <c r="F46" s="38">
        <v>0.01</v>
      </c>
      <c r="G46" s="38">
        <v>6.09</v>
      </c>
      <c r="H46" s="36" t="s">
        <v>89</v>
      </c>
      <c r="I46" s="39"/>
      <c r="J46" s="31"/>
      <c r="K46" s="32"/>
    </row>
    <row r="47" spans="2:11" s="6" customFormat="1" x14ac:dyDescent="0.25">
      <c r="B47" s="35" t="s">
        <v>90</v>
      </c>
      <c r="C47" s="36" t="s">
        <v>16</v>
      </c>
      <c r="D47" s="37">
        <v>1</v>
      </c>
      <c r="E47" s="37">
        <v>10.74</v>
      </c>
      <c r="F47" s="38">
        <v>0</v>
      </c>
      <c r="G47" s="38">
        <v>5.34</v>
      </c>
      <c r="H47" s="36" t="s">
        <v>91</v>
      </c>
      <c r="I47" s="39"/>
      <c r="J47" s="31"/>
      <c r="K47" s="32"/>
    </row>
    <row r="48" spans="2:11" s="6" customFormat="1" x14ac:dyDescent="0.25">
      <c r="B48" s="34" t="s">
        <v>92</v>
      </c>
      <c r="C48" s="34"/>
      <c r="D48" s="40"/>
      <c r="E48" s="41">
        <f>SUM(E11:E47)</f>
        <v>304773.95999999996</v>
      </c>
      <c r="F48" s="41">
        <f>SUM(F11:F47)</f>
        <v>68.990000000000009</v>
      </c>
      <c r="G48" s="42"/>
      <c r="H48" s="30"/>
      <c r="I48" s="4"/>
    </row>
    <row r="49" spans="2:10" s="6" customFormat="1" ht="15" hidden="1" customHeight="1" x14ac:dyDescent="0.25">
      <c r="B49" s="10" t="s">
        <v>93</v>
      </c>
      <c r="C49" s="43"/>
      <c r="D49" s="44"/>
      <c r="E49" s="45"/>
      <c r="F49" s="46"/>
      <c r="G49" s="46"/>
      <c r="H49" s="47"/>
      <c r="I49" s="4"/>
    </row>
    <row r="50" spans="2:10" s="6" customFormat="1" ht="15" hidden="1" customHeight="1" x14ac:dyDescent="0.25">
      <c r="B50" s="43"/>
      <c r="C50" s="43"/>
      <c r="D50" s="48"/>
      <c r="E50" s="49"/>
      <c r="F50" s="50"/>
      <c r="G50" s="50"/>
      <c r="H50" s="30"/>
      <c r="I50" s="4"/>
    </row>
    <row r="51" spans="2:10" s="6" customFormat="1" ht="15" hidden="1" customHeight="1" x14ac:dyDescent="0.25">
      <c r="B51" s="34" t="s">
        <v>92</v>
      </c>
      <c r="C51" s="51"/>
      <c r="D51" s="44"/>
      <c r="E51" s="41">
        <f>SUM(E50)</f>
        <v>0</v>
      </c>
      <c r="F51" s="52">
        <f>SUM(F50)</f>
        <v>0</v>
      </c>
      <c r="G51" s="42"/>
      <c r="H51" s="47"/>
      <c r="I51" s="4"/>
      <c r="J51" s="4"/>
    </row>
    <row r="52" spans="2:10" s="6" customFormat="1" ht="15" hidden="1" customHeight="1" x14ac:dyDescent="0.25">
      <c r="B52" s="10" t="s">
        <v>94</v>
      </c>
      <c r="C52" s="34"/>
      <c r="D52" s="40"/>
      <c r="E52" s="53"/>
      <c r="F52" s="42"/>
      <c r="G52" s="42"/>
      <c r="H52" s="30"/>
      <c r="I52" s="4"/>
      <c r="J52" s="4"/>
    </row>
    <row r="53" spans="2:10" s="6" customFormat="1" ht="15" hidden="1" customHeight="1" x14ac:dyDescent="0.25">
      <c r="B53" s="10" t="s">
        <v>95</v>
      </c>
      <c r="C53" s="34"/>
      <c r="D53" s="40"/>
      <c r="E53" s="53"/>
      <c r="F53" s="42"/>
      <c r="G53" s="42"/>
      <c r="H53" s="30"/>
      <c r="I53" s="4"/>
      <c r="J53" s="4"/>
    </row>
    <row r="54" spans="2:10" s="6" customFormat="1" ht="15" hidden="1" customHeight="1" x14ac:dyDescent="0.25">
      <c r="B54" s="54"/>
      <c r="C54" s="54"/>
      <c r="D54" s="55"/>
      <c r="E54" s="56"/>
      <c r="F54" s="57"/>
      <c r="G54" s="57"/>
      <c r="H54" s="30"/>
      <c r="I54" s="4"/>
      <c r="J54" s="4"/>
    </row>
    <row r="55" spans="2:10" s="6" customFormat="1" ht="15" hidden="1" customHeight="1" x14ac:dyDescent="0.25">
      <c r="B55" s="54"/>
      <c r="C55" s="54"/>
      <c r="D55" s="55"/>
      <c r="E55" s="56"/>
      <c r="F55" s="57"/>
      <c r="G55" s="57"/>
      <c r="H55" s="30"/>
      <c r="I55" s="4"/>
      <c r="J55" s="4"/>
    </row>
    <row r="56" spans="2:10" s="6" customFormat="1" ht="15" hidden="1" customHeight="1" x14ac:dyDescent="0.25">
      <c r="B56" s="34" t="s">
        <v>92</v>
      </c>
      <c r="C56" s="34"/>
      <c r="D56" s="40"/>
      <c r="E56" s="41">
        <f>SUM(E54:E55)</f>
        <v>0</v>
      </c>
      <c r="F56" s="52">
        <f>SUM(F54:F55)</f>
        <v>0</v>
      </c>
      <c r="G56" s="42"/>
      <c r="H56" s="30"/>
      <c r="I56" s="4"/>
      <c r="J56" s="4"/>
    </row>
    <row r="57" spans="2:10" s="6" customFormat="1" ht="15" hidden="1" customHeight="1" x14ac:dyDescent="0.25">
      <c r="B57" s="10" t="s">
        <v>96</v>
      </c>
      <c r="C57" s="26"/>
      <c r="D57" s="33"/>
      <c r="E57" s="28"/>
      <c r="F57" s="29"/>
      <c r="G57" s="29"/>
      <c r="H57" s="30"/>
      <c r="I57" s="4"/>
      <c r="J57" s="4"/>
    </row>
    <row r="58" spans="2:10" s="6" customFormat="1" ht="15" hidden="1" customHeight="1" x14ac:dyDescent="0.25">
      <c r="B58" s="10" t="s">
        <v>97</v>
      </c>
      <c r="C58" s="26"/>
      <c r="D58" s="33"/>
      <c r="E58" s="28"/>
      <c r="F58" s="29"/>
      <c r="G58" s="29"/>
      <c r="H58" s="30"/>
      <c r="I58" s="4"/>
      <c r="J58" s="4"/>
    </row>
    <row r="59" spans="2:10" s="6" customFormat="1" ht="15" hidden="1" customHeight="1" x14ac:dyDescent="0.25">
      <c r="B59" s="43"/>
      <c r="C59" s="43"/>
      <c r="D59" s="48"/>
      <c r="E59" s="49"/>
      <c r="F59" s="50"/>
      <c r="G59" s="50"/>
      <c r="H59" s="30"/>
      <c r="I59" s="4"/>
      <c r="J59" s="4"/>
    </row>
    <row r="60" spans="2:10" s="6" customFormat="1" ht="15" hidden="1" customHeight="1" x14ac:dyDescent="0.25">
      <c r="B60" s="43"/>
      <c r="C60" s="43"/>
      <c r="D60" s="48"/>
      <c r="E60" s="49"/>
      <c r="F60" s="50"/>
      <c r="G60" s="50"/>
      <c r="H60" s="30"/>
      <c r="I60" s="4"/>
      <c r="J60" s="4"/>
    </row>
    <row r="61" spans="2:10" s="6" customFormat="1" ht="15" hidden="1" customHeight="1" x14ac:dyDescent="0.25">
      <c r="B61" s="43"/>
      <c r="C61" s="43"/>
      <c r="D61" s="48"/>
      <c r="E61" s="49"/>
      <c r="F61" s="50"/>
      <c r="G61" s="50"/>
      <c r="H61" s="30"/>
      <c r="I61" s="4"/>
      <c r="J61" s="4"/>
    </row>
    <row r="62" spans="2:10" s="6" customFormat="1" ht="15" hidden="1" customHeight="1" x14ac:dyDescent="0.25">
      <c r="B62" s="43"/>
      <c r="C62" s="43"/>
      <c r="D62" s="48"/>
      <c r="E62" s="49"/>
      <c r="F62" s="50"/>
      <c r="G62" s="50"/>
      <c r="H62" s="30"/>
      <c r="I62" s="4"/>
      <c r="J62" s="4"/>
    </row>
    <row r="63" spans="2:10" s="58" customFormat="1" ht="15" hidden="1" customHeight="1" x14ac:dyDescent="0.25">
      <c r="B63" s="34" t="s">
        <v>92</v>
      </c>
      <c r="C63" s="34"/>
      <c r="D63" s="40"/>
      <c r="E63" s="41">
        <f>SUM(E59:E62)</f>
        <v>0</v>
      </c>
      <c r="F63" s="52">
        <f>SUM(F59:F62)</f>
        <v>0</v>
      </c>
      <c r="G63" s="42"/>
      <c r="H63" s="47"/>
      <c r="I63" s="4"/>
      <c r="J63" s="4"/>
    </row>
    <row r="64" spans="2:10" s="58" customFormat="1" ht="15" hidden="1" customHeight="1" x14ac:dyDescent="0.25">
      <c r="B64" s="34" t="s">
        <v>98</v>
      </c>
      <c r="C64" s="34"/>
      <c r="D64" s="40"/>
      <c r="E64" s="53"/>
      <c r="F64" s="42"/>
      <c r="G64" s="42"/>
      <c r="H64" s="47"/>
      <c r="I64" s="4"/>
      <c r="J64" s="4"/>
    </row>
    <row r="65" spans="2:11" s="58" customFormat="1" ht="15" hidden="1" customHeight="1" x14ac:dyDescent="0.25">
      <c r="B65" s="54"/>
      <c r="C65" s="54"/>
      <c r="D65" s="55"/>
      <c r="E65" s="56"/>
      <c r="F65" s="57"/>
      <c r="G65" s="57"/>
      <c r="H65" s="47"/>
      <c r="I65" s="4"/>
      <c r="J65" s="4"/>
    </row>
    <row r="66" spans="2:11" s="58" customFormat="1" ht="15" hidden="1" customHeight="1" x14ac:dyDescent="0.25">
      <c r="B66" s="34" t="s">
        <v>92</v>
      </c>
      <c r="C66" s="34"/>
      <c r="D66" s="40"/>
      <c r="E66" s="41">
        <f>SUM(E65)</f>
        <v>0</v>
      </c>
      <c r="F66" s="52">
        <f>SUM(F65)</f>
        <v>0</v>
      </c>
      <c r="G66" s="42"/>
      <c r="H66" s="47"/>
      <c r="I66" s="4"/>
      <c r="J66" s="4"/>
    </row>
    <row r="67" spans="2:11" s="58" customFormat="1" ht="15" hidden="1" customHeight="1" x14ac:dyDescent="0.25">
      <c r="B67" s="34" t="s">
        <v>96</v>
      </c>
      <c r="C67" s="34"/>
      <c r="D67" s="59"/>
      <c r="E67" s="60"/>
      <c r="F67" s="61"/>
      <c r="G67" s="61"/>
      <c r="H67" s="47"/>
      <c r="I67" s="4"/>
      <c r="J67" s="4"/>
    </row>
    <row r="68" spans="2:11" s="58" customFormat="1" ht="15" hidden="1" customHeight="1" x14ac:dyDescent="0.25">
      <c r="B68" s="34" t="s">
        <v>97</v>
      </c>
      <c r="C68" s="34"/>
      <c r="D68" s="59"/>
      <c r="E68" s="60"/>
      <c r="F68" s="61"/>
      <c r="G68" s="61"/>
      <c r="H68" s="47"/>
      <c r="I68" s="4"/>
      <c r="J68" s="4"/>
    </row>
    <row r="69" spans="2:11" s="58" customFormat="1" ht="15" hidden="1" customHeight="1" x14ac:dyDescent="0.25">
      <c r="B69" s="54"/>
      <c r="C69" s="54"/>
      <c r="D69" s="62"/>
      <c r="E69" s="63"/>
      <c r="F69" s="64"/>
      <c r="G69" s="64"/>
      <c r="H69" s="47"/>
      <c r="I69" s="4"/>
      <c r="J69" s="4"/>
    </row>
    <row r="70" spans="2:11" s="58" customFormat="1" ht="15" hidden="1" customHeight="1" x14ac:dyDescent="0.25">
      <c r="B70" s="54"/>
      <c r="C70" s="54"/>
      <c r="D70" s="62"/>
      <c r="E70" s="63"/>
      <c r="F70" s="64"/>
      <c r="G70" s="64"/>
      <c r="H70" s="47"/>
      <c r="I70" s="4"/>
      <c r="J70" s="4"/>
    </row>
    <row r="71" spans="2:11" s="58" customFormat="1" ht="15" hidden="1" customHeight="1" x14ac:dyDescent="0.25">
      <c r="B71" s="34" t="s">
        <v>92</v>
      </c>
      <c r="C71" s="34"/>
      <c r="D71" s="40"/>
      <c r="E71" s="65">
        <f>SUM(E69:E70)</f>
        <v>0</v>
      </c>
      <c r="F71" s="66">
        <f>SUM(F69:F70)</f>
        <v>0</v>
      </c>
      <c r="G71" s="61"/>
      <c r="H71" s="47"/>
      <c r="I71" s="4"/>
      <c r="J71" s="4"/>
    </row>
    <row r="72" spans="2:11" s="58" customFormat="1" ht="15" hidden="1" customHeight="1" x14ac:dyDescent="0.25">
      <c r="B72" s="10" t="s">
        <v>99</v>
      </c>
      <c r="C72" s="34"/>
      <c r="D72" s="40"/>
      <c r="E72" s="60"/>
      <c r="F72" s="61"/>
      <c r="G72" s="61"/>
      <c r="H72" s="47"/>
      <c r="I72" s="4"/>
      <c r="J72" s="25"/>
      <c r="K72" s="25"/>
    </row>
    <row r="73" spans="2:11" s="58" customFormat="1" ht="15" hidden="1" customHeight="1" x14ac:dyDescent="0.25">
      <c r="B73" s="10" t="s">
        <v>100</v>
      </c>
      <c r="C73" s="34"/>
      <c r="D73" s="40"/>
      <c r="E73" s="60"/>
      <c r="F73" s="61"/>
      <c r="G73" s="61"/>
      <c r="H73" s="47"/>
      <c r="I73" s="4"/>
    </row>
    <row r="74" spans="2:11" s="58" customFormat="1" ht="15" hidden="1" customHeight="1" x14ac:dyDescent="0.25">
      <c r="B74" s="67"/>
      <c r="C74" s="67"/>
      <c r="D74" s="68"/>
      <c r="E74" s="69"/>
      <c r="F74" s="70"/>
      <c r="G74" s="71"/>
      <c r="H74" s="47"/>
      <c r="I74" s="72"/>
      <c r="J74" s="4"/>
    </row>
    <row r="75" spans="2:11" s="58" customFormat="1" ht="15" hidden="1" customHeight="1" x14ac:dyDescent="0.25">
      <c r="B75" s="67"/>
      <c r="C75" s="67"/>
      <c r="D75" s="68"/>
      <c r="E75" s="69"/>
      <c r="F75" s="70"/>
      <c r="G75" s="69"/>
      <c r="H75" s="47"/>
      <c r="I75" s="72"/>
      <c r="J75" s="4"/>
    </row>
    <row r="76" spans="2:11" s="58" customFormat="1" ht="15" hidden="1" customHeight="1" x14ac:dyDescent="0.25">
      <c r="B76" s="67"/>
      <c r="C76" s="67"/>
      <c r="D76" s="68"/>
      <c r="E76" s="69"/>
      <c r="F76" s="70"/>
      <c r="G76" s="69"/>
      <c r="H76" s="47"/>
      <c r="I76" s="72"/>
      <c r="J76" s="4"/>
    </row>
    <row r="77" spans="2:11" s="58" customFormat="1" ht="15" hidden="1" customHeight="1" x14ac:dyDescent="0.25">
      <c r="B77" s="67"/>
      <c r="C77" s="67"/>
      <c r="D77" s="68"/>
      <c r="E77" s="69"/>
      <c r="F77" s="70"/>
      <c r="G77" s="69"/>
      <c r="H77" s="47"/>
      <c r="I77" s="72"/>
      <c r="J77" s="4"/>
    </row>
    <row r="78" spans="2:11" s="58" customFormat="1" ht="15" hidden="1" customHeight="1" x14ac:dyDescent="0.25">
      <c r="B78" s="67"/>
      <c r="C78" s="67"/>
      <c r="D78" s="68"/>
      <c r="E78" s="69"/>
      <c r="F78" s="70"/>
      <c r="G78" s="69"/>
      <c r="H78" s="47"/>
      <c r="I78" s="72"/>
      <c r="J78" s="4"/>
    </row>
    <row r="79" spans="2:11" s="58" customFormat="1" ht="15" hidden="1" customHeight="1" x14ac:dyDescent="0.25">
      <c r="B79" s="67"/>
      <c r="C79" s="67"/>
      <c r="D79" s="68"/>
      <c r="E79" s="69"/>
      <c r="F79" s="70"/>
      <c r="G79" s="69"/>
      <c r="H79" s="47"/>
      <c r="I79" s="72"/>
      <c r="J79" s="4"/>
    </row>
    <row r="80" spans="2:11" s="58" customFormat="1" ht="15" hidden="1" customHeight="1" x14ac:dyDescent="0.25">
      <c r="B80" s="67"/>
      <c r="C80" s="67"/>
      <c r="D80" s="68"/>
      <c r="E80" s="69"/>
      <c r="F80" s="70"/>
      <c r="G80" s="69"/>
      <c r="H80" s="47"/>
      <c r="I80" s="72"/>
      <c r="J80" s="4"/>
    </row>
    <row r="81" spans="2:10" s="58" customFormat="1" ht="15" hidden="1" customHeight="1" x14ac:dyDescent="0.25">
      <c r="B81" s="34" t="s">
        <v>92</v>
      </c>
      <c r="C81" s="34"/>
      <c r="D81" s="73"/>
      <c r="E81" s="41">
        <f>SUM(E74:E80)</f>
        <v>0</v>
      </c>
      <c r="F81" s="52">
        <f>SUM(F74:F80)</f>
        <v>0</v>
      </c>
      <c r="G81" s="53"/>
      <c r="H81" s="30"/>
      <c r="I81" s="4"/>
      <c r="J81" s="4"/>
    </row>
    <row r="82" spans="2:10" s="58" customFormat="1" ht="15" hidden="1" customHeight="1" x14ac:dyDescent="0.25">
      <c r="B82" s="34" t="s">
        <v>101</v>
      </c>
      <c r="C82" s="34"/>
      <c r="D82" s="73"/>
      <c r="E82" s="53"/>
      <c r="F82" s="42"/>
      <c r="G82" s="53"/>
      <c r="H82" s="30"/>
      <c r="I82" s="4"/>
      <c r="J82" s="4"/>
    </row>
    <row r="83" spans="2:10" s="58" customFormat="1" ht="15" hidden="1" customHeight="1" x14ac:dyDescent="0.25">
      <c r="B83" s="54"/>
      <c r="C83" s="54"/>
      <c r="D83" s="73"/>
      <c r="E83" s="56"/>
      <c r="F83" s="57"/>
      <c r="G83" s="56"/>
      <c r="H83" s="30"/>
      <c r="I83" s="4"/>
      <c r="J83" s="4"/>
    </row>
    <row r="84" spans="2:10" s="58" customFormat="1" ht="15" hidden="1" customHeight="1" x14ac:dyDescent="0.25">
      <c r="B84" s="54"/>
      <c r="C84" s="54"/>
      <c r="D84" s="73"/>
      <c r="E84" s="56"/>
      <c r="F84" s="57"/>
      <c r="G84" s="56"/>
      <c r="H84" s="30"/>
      <c r="I84" s="4"/>
      <c r="J84" s="4"/>
    </row>
    <row r="85" spans="2:10" s="58" customFormat="1" ht="15" hidden="1" customHeight="1" x14ac:dyDescent="0.25">
      <c r="B85" s="34"/>
      <c r="C85" s="34"/>
      <c r="D85" s="73"/>
      <c r="E85" s="41">
        <f>SUM(E83:E84)</f>
        <v>0</v>
      </c>
      <c r="F85" s="52">
        <f>SUM(F83:F84)</f>
        <v>0</v>
      </c>
      <c r="G85" s="53"/>
      <c r="H85" s="30"/>
      <c r="I85" s="4"/>
      <c r="J85" s="4"/>
    </row>
    <row r="86" spans="2:10" s="58" customFormat="1" ht="15" customHeight="1" x14ac:dyDescent="0.25">
      <c r="B86" s="34" t="s">
        <v>94</v>
      </c>
      <c r="C86" s="34"/>
      <c r="D86" s="73"/>
      <c r="E86" s="53"/>
      <c r="F86" s="42"/>
      <c r="G86" s="53"/>
      <c r="H86" s="30"/>
      <c r="I86" s="4"/>
      <c r="J86" s="4"/>
    </row>
    <row r="87" spans="2:10" s="58" customFormat="1" ht="15" customHeight="1" x14ac:dyDescent="0.25">
      <c r="B87" s="34" t="s">
        <v>95</v>
      </c>
      <c r="C87" s="34"/>
      <c r="D87" s="73"/>
      <c r="E87" s="53"/>
      <c r="F87" s="42"/>
      <c r="G87" s="53"/>
      <c r="H87" s="30"/>
      <c r="I87" s="4"/>
      <c r="J87" s="4"/>
    </row>
    <row r="88" spans="2:10" s="58" customFormat="1" ht="15" customHeight="1" x14ac:dyDescent="0.25">
      <c r="B88" s="35" t="s">
        <v>102</v>
      </c>
      <c r="C88" s="36" t="s">
        <v>103</v>
      </c>
      <c r="D88" s="37">
        <v>60000000</v>
      </c>
      <c r="E88" s="37">
        <v>57080.55</v>
      </c>
      <c r="F88" s="38">
        <v>12.92</v>
      </c>
      <c r="G88" s="38">
        <v>7.0247000000000002</v>
      </c>
      <c r="H88" s="36" t="s">
        <v>104</v>
      </c>
      <c r="I88" s="4"/>
      <c r="J88" s="4"/>
    </row>
    <row r="89" spans="2:10" s="58" customFormat="1" ht="15" customHeight="1" x14ac:dyDescent="0.25">
      <c r="B89" s="35" t="s">
        <v>105</v>
      </c>
      <c r="C89" s="36" t="s">
        <v>103</v>
      </c>
      <c r="D89" s="37">
        <v>51500000</v>
      </c>
      <c r="E89" s="37">
        <v>49412.66</v>
      </c>
      <c r="F89" s="38">
        <v>11.19</v>
      </c>
      <c r="G89" s="38">
        <v>6.9894999999999996</v>
      </c>
      <c r="H89" s="36" t="s">
        <v>106</v>
      </c>
      <c r="I89" s="4"/>
      <c r="J89" s="4"/>
    </row>
    <row r="90" spans="2:10" s="58" customFormat="1" ht="15" customHeight="1" x14ac:dyDescent="0.25">
      <c r="B90" s="35" t="s">
        <v>107</v>
      </c>
      <c r="C90" s="36" t="s">
        <v>103</v>
      </c>
      <c r="D90" s="37">
        <v>12500000</v>
      </c>
      <c r="E90" s="37">
        <v>12332.11</v>
      </c>
      <c r="F90" s="38">
        <v>2.79</v>
      </c>
      <c r="G90" s="38">
        <v>7.1185999999999998</v>
      </c>
      <c r="H90" s="36" t="s">
        <v>108</v>
      </c>
      <c r="I90" s="4"/>
      <c r="J90" s="4"/>
    </row>
    <row r="91" spans="2:10" s="58" customFormat="1" ht="15" customHeight="1" x14ac:dyDescent="0.25">
      <c r="B91" s="35" t="s">
        <v>109</v>
      </c>
      <c r="C91" s="36" t="s">
        <v>103</v>
      </c>
      <c r="D91" s="37">
        <v>500000</v>
      </c>
      <c r="E91" s="37">
        <v>523.41999999999996</v>
      </c>
      <c r="F91" s="38">
        <v>0.12</v>
      </c>
      <c r="G91" s="38">
        <v>6.444</v>
      </c>
      <c r="H91" s="36" t="s">
        <v>110</v>
      </c>
      <c r="I91" s="4"/>
      <c r="J91" s="4"/>
    </row>
    <row r="92" spans="2:10" s="58" customFormat="1" ht="15" customHeight="1" x14ac:dyDescent="0.25">
      <c r="B92" s="34" t="s">
        <v>92</v>
      </c>
      <c r="C92" s="34"/>
      <c r="D92" s="73"/>
      <c r="E92" s="52">
        <f>SUM(E88:E91)</f>
        <v>119348.74</v>
      </c>
      <c r="F92" s="52">
        <f>SUM(F88:F91)</f>
        <v>27.02</v>
      </c>
      <c r="G92" s="53"/>
      <c r="H92" s="30"/>
      <c r="I92" s="4"/>
      <c r="J92" s="4"/>
    </row>
    <row r="93" spans="2:10" s="58" customFormat="1" ht="15" customHeight="1" x14ac:dyDescent="0.25">
      <c r="B93" s="34"/>
      <c r="C93" s="34"/>
      <c r="D93" s="73"/>
      <c r="E93" s="53"/>
      <c r="F93" s="42"/>
      <c r="G93" s="53"/>
      <c r="H93" s="30"/>
      <c r="I93" s="4"/>
      <c r="J93" s="4"/>
    </row>
    <row r="94" spans="2:10" s="6" customFormat="1" x14ac:dyDescent="0.25">
      <c r="B94" s="34" t="s">
        <v>111</v>
      </c>
      <c r="C94" s="54"/>
      <c r="D94" s="55"/>
      <c r="E94" s="56"/>
      <c r="F94" s="70"/>
      <c r="G94" s="57"/>
      <c r="H94" s="30"/>
      <c r="I94" s="4"/>
      <c r="J94" s="4"/>
    </row>
    <row r="95" spans="2:10" s="6" customFormat="1" x14ac:dyDescent="0.25">
      <c r="B95" s="34" t="s">
        <v>112</v>
      </c>
      <c r="C95" s="54"/>
      <c r="D95" s="55"/>
      <c r="E95" s="56">
        <v>15607.61</v>
      </c>
      <c r="F95" s="74">
        <v>3.53</v>
      </c>
      <c r="G95" s="50"/>
      <c r="H95" s="30"/>
      <c r="I95" s="39"/>
      <c r="J95" s="4"/>
    </row>
    <row r="96" spans="2:10" s="6" customFormat="1" x14ac:dyDescent="0.25">
      <c r="B96" s="34" t="s">
        <v>113</v>
      </c>
      <c r="C96" s="54"/>
      <c r="D96" s="55"/>
      <c r="E96" s="56">
        <f>1998.29000000004-0.01</f>
        <v>1998.28000000004</v>
      </c>
      <c r="F96" s="74">
        <f>0.45+0.01</f>
        <v>0.46</v>
      </c>
      <c r="G96" s="50"/>
      <c r="H96" s="30"/>
      <c r="I96" s="39"/>
      <c r="J96" s="4"/>
    </row>
    <row r="97" spans="2:10" s="58" customFormat="1" x14ac:dyDescent="0.25">
      <c r="B97" s="75" t="s">
        <v>114</v>
      </c>
      <c r="C97" s="75"/>
      <c r="D97" s="76"/>
      <c r="E97" s="41">
        <f>+SUM(E95:E96)+E63+E48+E56+E51+E66+E81+E71+E85+E92</f>
        <v>441728.58999999997</v>
      </c>
      <c r="F97" s="41">
        <f>+SUM(F95:F96)+F63+F48+F56+F51+F66+F81+F71+F85+F92</f>
        <v>100</v>
      </c>
      <c r="G97" s="77"/>
      <c r="H97" s="78"/>
      <c r="I97" s="4"/>
      <c r="J97" s="4"/>
    </row>
    <row r="98" spans="2:10" s="5" customFormat="1" x14ac:dyDescent="0.25">
      <c r="B98" s="79" t="s">
        <v>115</v>
      </c>
      <c r="C98" s="80"/>
      <c r="D98" s="80"/>
      <c r="E98" s="80"/>
      <c r="F98" s="80"/>
      <c r="G98" s="80"/>
      <c r="H98" s="81"/>
      <c r="I98" s="4"/>
      <c r="J98" s="72"/>
    </row>
    <row r="99" spans="2:10" x14ac:dyDescent="0.25">
      <c r="B99" s="82" t="s">
        <v>116</v>
      </c>
      <c r="C99" s="83"/>
      <c r="D99" s="83"/>
      <c r="E99" s="83"/>
      <c r="F99" s="83"/>
      <c r="G99" s="83"/>
      <c r="H99" s="84"/>
      <c r="J99" s="4"/>
    </row>
    <row r="100" spans="2:10" x14ac:dyDescent="0.25">
      <c r="B100" s="86" t="s">
        <v>117</v>
      </c>
      <c r="C100" s="87"/>
      <c r="D100" s="87"/>
      <c r="E100" s="87"/>
      <c r="F100" s="87"/>
      <c r="G100" s="87"/>
      <c r="H100" s="88"/>
      <c r="J100" s="4"/>
    </row>
    <row r="101" spans="2:10" x14ac:dyDescent="0.25">
      <c r="B101" s="86" t="s">
        <v>118</v>
      </c>
      <c r="C101" s="87"/>
      <c r="D101" s="87"/>
      <c r="E101" s="87"/>
      <c r="F101" s="87"/>
      <c r="G101" s="87"/>
      <c r="H101" s="88"/>
      <c r="J101" s="4"/>
    </row>
    <row r="102" spans="2:10" x14ac:dyDescent="0.25">
      <c r="B102" s="86"/>
      <c r="C102" s="87"/>
      <c r="D102" s="87"/>
      <c r="E102" s="87"/>
      <c r="F102" s="87"/>
      <c r="G102" s="87"/>
      <c r="H102" s="88"/>
      <c r="J102" s="4"/>
    </row>
    <row r="103" spans="2:10" x14ac:dyDescent="0.25">
      <c r="J103" s="4"/>
    </row>
  </sheetData>
  <mergeCells count="5">
    <mergeCell ref="B1:H1"/>
    <mergeCell ref="B2:H2"/>
    <mergeCell ref="B5:I5"/>
    <mergeCell ref="B98:H98"/>
    <mergeCell ref="B99:H99"/>
  </mergeCell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456DD-F602-4D2A-859C-5762CCA15E8A}">
  <sheetPr>
    <pageSetUpPr fitToPage="1"/>
  </sheetPr>
  <dimension ref="A1:N89"/>
  <sheetViews>
    <sheetView showGridLines="0" view="pageBreakPreview" topLeftCell="C27" zoomScaleNormal="100" zoomScaleSheetLayoutView="100" workbookViewId="0">
      <selection activeCell="E67" sqref="E67"/>
    </sheetView>
  </sheetViews>
  <sheetFormatPr defaultRowHeight="15" x14ac:dyDescent="0.25"/>
  <cols>
    <col min="1" max="1" width="9.140625" style="85" hidden="1" customWidth="1"/>
    <col min="2" max="2" width="106.140625" style="85" customWidth="1"/>
    <col min="3" max="3" width="18.28515625" style="85" customWidth="1"/>
    <col min="4" max="4" width="15.7109375" style="85" customWidth="1"/>
    <col min="5" max="5" width="25" style="85" customWidth="1"/>
    <col min="6" max="7" width="15.42578125" style="85" customWidth="1"/>
    <col min="8" max="8" width="17.28515625" style="89" customWidth="1"/>
    <col min="9" max="9" width="15.140625" style="4" bestFit="1" customWidth="1"/>
    <col min="10" max="10" width="19.42578125" style="5" customWidth="1"/>
    <col min="11" max="11" width="12.85546875" style="85" customWidth="1"/>
    <col min="12" max="256" width="9.140625" style="85"/>
    <col min="257" max="257" width="0" style="85" hidden="1" customWidth="1"/>
    <col min="258" max="258" width="106.140625" style="85" customWidth="1"/>
    <col min="259" max="259" width="18.28515625" style="85" customWidth="1"/>
    <col min="260" max="260" width="15.7109375" style="85" customWidth="1"/>
    <col min="261" max="261" width="25" style="85" customWidth="1"/>
    <col min="262" max="263" width="15.42578125" style="85" customWidth="1"/>
    <col min="264" max="264" width="17.28515625" style="85" customWidth="1"/>
    <col min="265" max="265" width="15.140625" style="85" bestFit="1" customWidth="1"/>
    <col min="266" max="266" width="19.42578125" style="85" customWidth="1"/>
    <col min="267" max="267" width="12.85546875" style="85" customWidth="1"/>
    <col min="268" max="512" width="9.140625" style="85"/>
    <col min="513" max="513" width="0" style="85" hidden="1" customWidth="1"/>
    <col min="514" max="514" width="106.140625" style="85" customWidth="1"/>
    <col min="515" max="515" width="18.28515625" style="85" customWidth="1"/>
    <col min="516" max="516" width="15.7109375" style="85" customWidth="1"/>
    <col min="517" max="517" width="25" style="85" customWidth="1"/>
    <col min="518" max="519" width="15.42578125" style="85" customWidth="1"/>
    <col min="520" max="520" width="17.28515625" style="85" customWidth="1"/>
    <col min="521" max="521" width="15.140625" style="85" bestFit="1" customWidth="1"/>
    <col min="522" max="522" width="19.42578125" style="85" customWidth="1"/>
    <col min="523" max="523" width="12.85546875" style="85" customWidth="1"/>
    <col min="524" max="768" width="9.140625" style="85"/>
    <col min="769" max="769" width="0" style="85" hidden="1" customWidth="1"/>
    <col min="770" max="770" width="106.140625" style="85" customWidth="1"/>
    <col min="771" max="771" width="18.28515625" style="85" customWidth="1"/>
    <col min="772" max="772" width="15.7109375" style="85" customWidth="1"/>
    <col min="773" max="773" width="25" style="85" customWidth="1"/>
    <col min="774" max="775" width="15.42578125" style="85" customWidth="1"/>
    <col min="776" max="776" width="17.28515625" style="85" customWidth="1"/>
    <col min="777" max="777" width="15.140625" style="85" bestFit="1" customWidth="1"/>
    <col min="778" max="778" width="19.42578125" style="85" customWidth="1"/>
    <col min="779" max="779" width="12.85546875" style="85" customWidth="1"/>
    <col min="780" max="1024" width="9.140625" style="85"/>
    <col min="1025" max="1025" width="0" style="85" hidden="1" customWidth="1"/>
    <col min="1026" max="1026" width="106.140625" style="85" customWidth="1"/>
    <col min="1027" max="1027" width="18.28515625" style="85" customWidth="1"/>
    <col min="1028" max="1028" width="15.7109375" style="85" customWidth="1"/>
    <col min="1029" max="1029" width="25" style="85" customWidth="1"/>
    <col min="1030" max="1031" width="15.42578125" style="85" customWidth="1"/>
    <col min="1032" max="1032" width="17.28515625" style="85" customWidth="1"/>
    <col min="1033" max="1033" width="15.140625" style="85" bestFit="1" customWidth="1"/>
    <col min="1034" max="1034" width="19.42578125" style="85" customWidth="1"/>
    <col min="1035" max="1035" width="12.85546875" style="85" customWidth="1"/>
    <col min="1036" max="1280" width="9.140625" style="85"/>
    <col min="1281" max="1281" width="0" style="85" hidden="1" customWidth="1"/>
    <col min="1282" max="1282" width="106.140625" style="85" customWidth="1"/>
    <col min="1283" max="1283" width="18.28515625" style="85" customWidth="1"/>
    <col min="1284" max="1284" width="15.7109375" style="85" customWidth="1"/>
    <col min="1285" max="1285" width="25" style="85" customWidth="1"/>
    <col min="1286" max="1287" width="15.42578125" style="85" customWidth="1"/>
    <col min="1288" max="1288" width="17.28515625" style="85" customWidth="1"/>
    <col min="1289" max="1289" width="15.140625" style="85" bestFit="1" customWidth="1"/>
    <col min="1290" max="1290" width="19.42578125" style="85" customWidth="1"/>
    <col min="1291" max="1291" width="12.85546875" style="85" customWidth="1"/>
    <col min="1292" max="1536" width="9.140625" style="85"/>
    <col min="1537" max="1537" width="0" style="85" hidden="1" customWidth="1"/>
    <col min="1538" max="1538" width="106.140625" style="85" customWidth="1"/>
    <col min="1539" max="1539" width="18.28515625" style="85" customWidth="1"/>
    <col min="1540" max="1540" width="15.7109375" style="85" customWidth="1"/>
    <col min="1541" max="1541" width="25" style="85" customWidth="1"/>
    <col min="1542" max="1543" width="15.42578125" style="85" customWidth="1"/>
    <col min="1544" max="1544" width="17.28515625" style="85" customWidth="1"/>
    <col min="1545" max="1545" width="15.140625" style="85" bestFit="1" customWidth="1"/>
    <col min="1546" max="1546" width="19.42578125" style="85" customWidth="1"/>
    <col min="1547" max="1547" width="12.85546875" style="85" customWidth="1"/>
    <col min="1548" max="1792" width="9.140625" style="85"/>
    <col min="1793" max="1793" width="0" style="85" hidden="1" customWidth="1"/>
    <col min="1794" max="1794" width="106.140625" style="85" customWidth="1"/>
    <col min="1795" max="1795" width="18.28515625" style="85" customWidth="1"/>
    <col min="1796" max="1796" width="15.7109375" style="85" customWidth="1"/>
    <col min="1797" max="1797" width="25" style="85" customWidth="1"/>
    <col min="1798" max="1799" width="15.42578125" style="85" customWidth="1"/>
    <col min="1800" max="1800" width="17.28515625" style="85" customWidth="1"/>
    <col min="1801" max="1801" width="15.140625" style="85" bestFit="1" customWidth="1"/>
    <col min="1802" max="1802" width="19.42578125" style="85" customWidth="1"/>
    <col min="1803" max="1803" width="12.85546875" style="85" customWidth="1"/>
    <col min="1804" max="2048" width="9.140625" style="85"/>
    <col min="2049" max="2049" width="0" style="85" hidden="1" customWidth="1"/>
    <col min="2050" max="2050" width="106.140625" style="85" customWidth="1"/>
    <col min="2051" max="2051" width="18.28515625" style="85" customWidth="1"/>
    <col min="2052" max="2052" width="15.7109375" style="85" customWidth="1"/>
    <col min="2053" max="2053" width="25" style="85" customWidth="1"/>
    <col min="2054" max="2055" width="15.42578125" style="85" customWidth="1"/>
    <col min="2056" max="2056" width="17.28515625" style="85" customWidth="1"/>
    <col min="2057" max="2057" width="15.140625" style="85" bestFit="1" customWidth="1"/>
    <col min="2058" max="2058" width="19.42578125" style="85" customWidth="1"/>
    <col min="2059" max="2059" width="12.85546875" style="85" customWidth="1"/>
    <col min="2060" max="2304" width="9.140625" style="85"/>
    <col min="2305" max="2305" width="0" style="85" hidden="1" customWidth="1"/>
    <col min="2306" max="2306" width="106.140625" style="85" customWidth="1"/>
    <col min="2307" max="2307" width="18.28515625" style="85" customWidth="1"/>
    <col min="2308" max="2308" width="15.7109375" style="85" customWidth="1"/>
    <col min="2309" max="2309" width="25" style="85" customWidth="1"/>
    <col min="2310" max="2311" width="15.42578125" style="85" customWidth="1"/>
    <col min="2312" max="2312" width="17.28515625" style="85" customWidth="1"/>
    <col min="2313" max="2313" width="15.140625" style="85" bestFit="1" customWidth="1"/>
    <col min="2314" max="2314" width="19.42578125" style="85" customWidth="1"/>
    <col min="2315" max="2315" width="12.85546875" style="85" customWidth="1"/>
    <col min="2316" max="2560" width="9.140625" style="85"/>
    <col min="2561" max="2561" width="0" style="85" hidden="1" customWidth="1"/>
    <col min="2562" max="2562" width="106.140625" style="85" customWidth="1"/>
    <col min="2563" max="2563" width="18.28515625" style="85" customWidth="1"/>
    <col min="2564" max="2564" width="15.7109375" style="85" customWidth="1"/>
    <col min="2565" max="2565" width="25" style="85" customWidth="1"/>
    <col min="2566" max="2567" width="15.42578125" style="85" customWidth="1"/>
    <col min="2568" max="2568" width="17.28515625" style="85" customWidth="1"/>
    <col min="2569" max="2569" width="15.140625" style="85" bestFit="1" customWidth="1"/>
    <col min="2570" max="2570" width="19.42578125" style="85" customWidth="1"/>
    <col min="2571" max="2571" width="12.85546875" style="85" customWidth="1"/>
    <col min="2572" max="2816" width="9.140625" style="85"/>
    <col min="2817" max="2817" width="0" style="85" hidden="1" customWidth="1"/>
    <col min="2818" max="2818" width="106.140625" style="85" customWidth="1"/>
    <col min="2819" max="2819" width="18.28515625" style="85" customWidth="1"/>
    <col min="2820" max="2820" width="15.7109375" style="85" customWidth="1"/>
    <col min="2821" max="2821" width="25" style="85" customWidth="1"/>
    <col min="2822" max="2823" width="15.42578125" style="85" customWidth="1"/>
    <col min="2824" max="2824" width="17.28515625" style="85" customWidth="1"/>
    <col min="2825" max="2825" width="15.140625" style="85" bestFit="1" customWidth="1"/>
    <col min="2826" max="2826" width="19.42578125" style="85" customWidth="1"/>
    <col min="2827" max="2827" width="12.85546875" style="85" customWidth="1"/>
    <col min="2828" max="3072" width="9.140625" style="85"/>
    <col min="3073" max="3073" width="0" style="85" hidden="1" customWidth="1"/>
    <col min="3074" max="3074" width="106.140625" style="85" customWidth="1"/>
    <col min="3075" max="3075" width="18.28515625" style="85" customWidth="1"/>
    <col min="3076" max="3076" width="15.7109375" style="85" customWidth="1"/>
    <col min="3077" max="3077" width="25" style="85" customWidth="1"/>
    <col min="3078" max="3079" width="15.42578125" style="85" customWidth="1"/>
    <col min="3080" max="3080" width="17.28515625" style="85" customWidth="1"/>
    <col min="3081" max="3081" width="15.140625" style="85" bestFit="1" customWidth="1"/>
    <col min="3082" max="3082" width="19.42578125" style="85" customWidth="1"/>
    <col min="3083" max="3083" width="12.85546875" style="85" customWidth="1"/>
    <col min="3084" max="3328" width="9.140625" style="85"/>
    <col min="3329" max="3329" width="0" style="85" hidden="1" customWidth="1"/>
    <col min="3330" max="3330" width="106.140625" style="85" customWidth="1"/>
    <col min="3331" max="3331" width="18.28515625" style="85" customWidth="1"/>
    <col min="3332" max="3332" width="15.7109375" style="85" customWidth="1"/>
    <col min="3333" max="3333" width="25" style="85" customWidth="1"/>
    <col min="3334" max="3335" width="15.42578125" style="85" customWidth="1"/>
    <col min="3336" max="3336" width="17.28515625" style="85" customWidth="1"/>
    <col min="3337" max="3337" width="15.140625" style="85" bestFit="1" customWidth="1"/>
    <col min="3338" max="3338" width="19.42578125" style="85" customWidth="1"/>
    <col min="3339" max="3339" width="12.85546875" style="85" customWidth="1"/>
    <col min="3340" max="3584" width="9.140625" style="85"/>
    <col min="3585" max="3585" width="0" style="85" hidden="1" customWidth="1"/>
    <col min="3586" max="3586" width="106.140625" style="85" customWidth="1"/>
    <col min="3587" max="3587" width="18.28515625" style="85" customWidth="1"/>
    <col min="3588" max="3588" width="15.7109375" style="85" customWidth="1"/>
    <col min="3589" max="3589" width="25" style="85" customWidth="1"/>
    <col min="3590" max="3591" width="15.42578125" style="85" customWidth="1"/>
    <col min="3592" max="3592" width="17.28515625" style="85" customWidth="1"/>
    <col min="3593" max="3593" width="15.140625" style="85" bestFit="1" customWidth="1"/>
    <col min="3594" max="3594" width="19.42578125" style="85" customWidth="1"/>
    <col min="3595" max="3595" width="12.85546875" style="85" customWidth="1"/>
    <col min="3596" max="3840" width="9.140625" style="85"/>
    <col min="3841" max="3841" width="0" style="85" hidden="1" customWidth="1"/>
    <col min="3842" max="3842" width="106.140625" style="85" customWidth="1"/>
    <col min="3843" max="3843" width="18.28515625" style="85" customWidth="1"/>
    <col min="3844" max="3844" width="15.7109375" style="85" customWidth="1"/>
    <col min="3845" max="3845" width="25" style="85" customWidth="1"/>
    <col min="3846" max="3847" width="15.42578125" style="85" customWidth="1"/>
    <col min="3848" max="3848" width="17.28515625" style="85" customWidth="1"/>
    <col min="3849" max="3849" width="15.140625" style="85" bestFit="1" customWidth="1"/>
    <col min="3850" max="3850" width="19.42578125" style="85" customWidth="1"/>
    <col min="3851" max="3851" width="12.85546875" style="85" customWidth="1"/>
    <col min="3852" max="4096" width="9.140625" style="85"/>
    <col min="4097" max="4097" width="0" style="85" hidden="1" customWidth="1"/>
    <col min="4098" max="4098" width="106.140625" style="85" customWidth="1"/>
    <col min="4099" max="4099" width="18.28515625" style="85" customWidth="1"/>
    <col min="4100" max="4100" width="15.7109375" style="85" customWidth="1"/>
    <col min="4101" max="4101" width="25" style="85" customWidth="1"/>
    <col min="4102" max="4103" width="15.42578125" style="85" customWidth="1"/>
    <col min="4104" max="4104" width="17.28515625" style="85" customWidth="1"/>
    <col min="4105" max="4105" width="15.140625" style="85" bestFit="1" customWidth="1"/>
    <col min="4106" max="4106" width="19.42578125" style="85" customWidth="1"/>
    <col min="4107" max="4107" width="12.85546875" style="85" customWidth="1"/>
    <col min="4108" max="4352" width="9.140625" style="85"/>
    <col min="4353" max="4353" width="0" style="85" hidden="1" customWidth="1"/>
    <col min="4354" max="4354" width="106.140625" style="85" customWidth="1"/>
    <col min="4355" max="4355" width="18.28515625" style="85" customWidth="1"/>
    <col min="4356" max="4356" width="15.7109375" style="85" customWidth="1"/>
    <col min="4357" max="4357" width="25" style="85" customWidth="1"/>
    <col min="4358" max="4359" width="15.42578125" style="85" customWidth="1"/>
    <col min="4360" max="4360" width="17.28515625" style="85" customWidth="1"/>
    <col min="4361" max="4361" width="15.140625" style="85" bestFit="1" customWidth="1"/>
    <col min="4362" max="4362" width="19.42578125" style="85" customWidth="1"/>
    <col min="4363" max="4363" width="12.85546875" style="85" customWidth="1"/>
    <col min="4364" max="4608" width="9.140625" style="85"/>
    <col min="4609" max="4609" width="0" style="85" hidden="1" customWidth="1"/>
    <col min="4610" max="4610" width="106.140625" style="85" customWidth="1"/>
    <col min="4611" max="4611" width="18.28515625" style="85" customWidth="1"/>
    <col min="4612" max="4612" width="15.7109375" style="85" customWidth="1"/>
    <col min="4613" max="4613" width="25" style="85" customWidth="1"/>
    <col min="4614" max="4615" width="15.42578125" style="85" customWidth="1"/>
    <col min="4616" max="4616" width="17.28515625" style="85" customWidth="1"/>
    <col min="4617" max="4617" width="15.140625" style="85" bestFit="1" customWidth="1"/>
    <col min="4618" max="4618" width="19.42578125" style="85" customWidth="1"/>
    <col min="4619" max="4619" width="12.85546875" style="85" customWidth="1"/>
    <col min="4620" max="4864" width="9.140625" style="85"/>
    <col min="4865" max="4865" width="0" style="85" hidden="1" customWidth="1"/>
    <col min="4866" max="4866" width="106.140625" style="85" customWidth="1"/>
    <col min="4867" max="4867" width="18.28515625" style="85" customWidth="1"/>
    <col min="4868" max="4868" width="15.7109375" style="85" customWidth="1"/>
    <col min="4869" max="4869" width="25" style="85" customWidth="1"/>
    <col min="4870" max="4871" width="15.42578125" style="85" customWidth="1"/>
    <col min="4872" max="4872" width="17.28515625" style="85" customWidth="1"/>
    <col min="4873" max="4873" width="15.140625" style="85" bestFit="1" customWidth="1"/>
    <col min="4874" max="4874" width="19.42578125" style="85" customWidth="1"/>
    <col min="4875" max="4875" width="12.85546875" style="85" customWidth="1"/>
    <col min="4876" max="5120" width="9.140625" style="85"/>
    <col min="5121" max="5121" width="0" style="85" hidden="1" customWidth="1"/>
    <col min="5122" max="5122" width="106.140625" style="85" customWidth="1"/>
    <col min="5123" max="5123" width="18.28515625" style="85" customWidth="1"/>
    <col min="5124" max="5124" width="15.7109375" style="85" customWidth="1"/>
    <col min="5125" max="5125" width="25" style="85" customWidth="1"/>
    <col min="5126" max="5127" width="15.42578125" style="85" customWidth="1"/>
    <col min="5128" max="5128" width="17.28515625" style="85" customWidth="1"/>
    <col min="5129" max="5129" width="15.140625" style="85" bestFit="1" customWidth="1"/>
    <col min="5130" max="5130" width="19.42578125" style="85" customWidth="1"/>
    <col min="5131" max="5131" width="12.85546875" style="85" customWidth="1"/>
    <col min="5132" max="5376" width="9.140625" style="85"/>
    <col min="5377" max="5377" width="0" style="85" hidden="1" customWidth="1"/>
    <col min="5378" max="5378" width="106.140625" style="85" customWidth="1"/>
    <col min="5379" max="5379" width="18.28515625" style="85" customWidth="1"/>
    <col min="5380" max="5380" width="15.7109375" style="85" customWidth="1"/>
    <col min="5381" max="5381" width="25" style="85" customWidth="1"/>
    <col min="5382" max="5383" width="15.42578125" style="85" customWidth="1"/>
    <col min="5384" max="5384" width="17.28515625" style="85" customWidth="1"/>
    <col min="5385" max="5385" width="15.140625" style="85" bestFit="1" customWidth="1"/>
    <col min="5386" max="5386" width="19.42578125" style="85" customWidth="1"/>
    <col min="5387" max="5387" width="12.85546875" style="85" customWidth="1"/>
    <col min="5388" max="5632" width="9.140625" style="85"/>
    <col min="5633" max="5633" width="0" style="85" hidden="1" customWidth="1"/>
    <col min="5634" max="5634" width="106.140625" style="85" customWidth="1"/>
    <col min="5635" max="5635" width="18.28515625" style="85" customWidth="1"/>
    <col min="5636" max="5636" width="15.7109375" style="85" customWidth="1"/>
    <col min="5637" max="5637" width="25" style="85" customWidth="1"/>
    <col min="5638" max="5639" width="15.42578125" style="85" customWidth="1"/>
    <col min="5640" max="5640" width="17.28515625" style="85" customWidth="1"/>
    <col min="5641" max="5641" width="15.140625" style="85" bestFit="1" customWidth="1"/>
    <col min="5642" max="5642" width="19.42578125" style="85" customWidth="1"/>
    <col min="5643" max="5643" width="12.85546875" style="85" customWidth="1"/>
    <col min="5644" max="5888" width="9.140625" style="85"/>
    <col min="5889" max="5889" width="0" style="85" hidden="1" customWidth="1"/>
    <col min="5890" max="5890" width="106.140625" style="85" customWidth="1"/>
    <col min="5891" max="5891" width="18.28515625" style="85" customWidth="1"/>
    <col min="5892" max="5892" width="15.7109375" style="85" customWidth="1"/>
    <col min="5893" max="5893" width="25" style="85" customWidth="1"/>
    <col min="5894" max="5895" width="15.42578125" style="85" customWidth="1"/>
    <col min="5896" max="5896" width="17.28515625" style="85" customWidth="1"/>
    <col min="5897" max="5897" width="15.140625" style="85" bestFit="1" customWidth="1"/>
    <col min="5898" max="5898" width="19.42578125" style="85" customWidth="1"/>
    <col min="5899" max="5899" width="12.85546875" style="85" customWidth="1"/>
    <col min="5900" max="6144" width="9.140625" style="85"/>
    <col min="6145" max="6145" width="0" style="85" hidden="1" customWidth="1"/>
    <col min="6146" max="6146" width="106.140625" style="85" customWidth="1"/>
    <col min="6147" max="6147" width="18.28515625" style="85" customWidth="1"/>
    <col min="6148" max="6148" width="15.7109375" style="85" customWidth="1"/>
    <col min="6149" max="6149" width="25" style="85" customWidth="1"/>
    <col min="6150" max="6151" width="15.42578125" style="85" customWidth="1"/>
    <col min="6152" max="6152" width="17.28515625" style="85" customWidth="1"/>
    <col min="6153" max="6153" width="15.140625" style="85" bestFit="1" customWidth="1"/>
    <col min="6154" max="6154" width="19.42578125" style="85" customWidth="1"/>
    <col min="6155" max="6155" width="12.85546875" style="85" customWidth="1"/>
    <col min="6156" max="6400" width="9.140625" style="85"/>
    <col min="6401" max="6401" width="0" style="85" hidden="1" customWidth="1"/>
    <col min="6402" max="6402" width="106.140625" style="85" customWidth="1"/>
    <col min="6403" max="6403" width="18.28515625" style="85" customWidth="1"/>
    <col min="6404" max="6404" width="15.7109375" style="85" customWidth="1"/>
    <col min="6405" max="6405" width="25" style="85" customWidth="1"/>
    <col min="6406" max="6407" width="15.42578125" style="85" customWidth="1"/>
    <col min="6408" max="6408" width="17.28515625" style="85" customWidth="1"/>
    <col min="6409" max="6409" width="15.140625" style="85" bestFit="1" customWidth="1"/>
    <col min="6410" max="6410" width="19.42578125" style="85" customWidth="1"/>
    <col min="6411" max="6411" width="12.85546875" style="85" customWidth="1"/>
    <col min="6412" max="6656" width="9.140625" style="85"/>
    <col min="6657" max="6657" width="0" style="85" hidden="1" customWidth="1"/>
    <col min="6658" max="6658" width="106.140625" style="85" customWidth="1"/>
    <col min="6659" max="6659" width="18.28515625" style="85" customWidth="1"/>
    <col min="6660" max="6660" width="15.7109375" style="85" customWidth="1"/>
    <col min="6661" max="6661" width="25" style="85" customWidth="1"/>
    <col min="6662" max="6663" width="15.42578125" style="85" customWidth="1"/>
    <col min="6664" max="6664" width="17.28515625" style="85" customWidth="1"/>
    <col min="6665" max="6665" width="15.140625" style="85" bestFit="1" customWidth="1"/>
    <col min="6666" max="6666" width="19.42578125" style="85" customWidth="1"/>
    <col min="6667" max="6667" width="12.85546875" style="85" customWidth="1"/>
    <col min="6668" max="6912" width="9.140625" style="85"/>
    <col min="6913" max="6913" width="0" style="85" hidden="1" customWidth="1"/>
    <col min="6914" max="6914" width="106.140625" style="85" customWidth="1"/>
    <col min="6915" max="6915" width="18.28515625" style="85" customWidth="1"/>
    <col min="6916" max="6916" width="15.7109375" style="85" customWidth="1"/>
    <col min="6917" max="6917" width="25" style="85" customWidth="1"/>
    <col min="6918" max="6919" width="15.42578125" style="85" customWidth="1"/>
    <col min="6920" max="6920" width="17.28515625" style="85" customWidth="1"/>
    <col min="6921" max="6921" width="15.140625" style="85" bestFit="1" customWidth="1"/>
    <col min="6922" max="6922" width="19.42578125" style="85" customWidth="1"/>
    <col min="6923" max="6923" width="12.85546875" style="85" customWidth="1"/>
    <col min="6924" max="7168" width="9.140625" style="85"/>
    <col min="7169" max="7169" width="0" style="85" hidden="1" customWidth="1"/>
    <col min="7170" max="7170" width="106.140625" style="85" customWidth="1"/>
    <col min="7171" max="7171" width="18.28515625" style="85" customWidth="1"/>
    <col min="7172" max="7172" width="15.7109375" style="85" customWidth="1"/>
    <col min="7173" max="7173" width="25" style="85" customWidth="1"/>
    <col min="7174" max="7175" width="15.42578125" style="85" customWidth="1"/>
    <col min="7176" max="7176" width="17.28515625" style="85" customWidth="1"/>
    <col min="7177" max="7177" width="15.140625" style="85" bestFit="1" customWidth="1"/>
    <col min="7178" max="7178" width="19.42578125" style="85" customWidth="1"/>
    <col min="7179" max="7179" width="12.85546875" style="85" customWidth="1"/>
    <col min="7180" max="7424" width="9.140625" style="85"/>
    <col min="7425" max="7425" width="0" style="85" hidden="1" customWidth="1"/>
    <col min="7426" max="7426" width="106.140625" style="85" customWidth="1"/>
    <col min="7427" max="7427" width="18.28515625" style="85" customWidth="1"/>
    <col min="7428" max="7428" width="15.7109375" style="85" customWidth="1"/>
    <col min="7429" max="7429" width="25" style="85" customWidth="1"/>
    <col min="7430" max="7431" width="15.42578125" style="85" customWidth="1"/>
    <col min="7432" max="7432" width="17.28515625" style="85" customWidth="1"/>
    <col min="7433" max="7433" width="15.140625" style="85" bestFit="1" customWidth="1"/>
    <col min="7434" max="7434" width="19.42578125" style="85" customWidth="1"/>
    <col min="7435" max="7435" width="12.85546875" style="85" customWidth="1"/>
    <col min="7436" max="7680" width="9.140625" style="85"/>
    <col min="7681" max="7681" width="0" style="85" hidden="1" customWidth="1"/>
    <col min="7682" max="7682" width="106.140625" style="85" customWidth="1"/>
    <col min="7683" max="7683" width="18.28515625" style="85" customWidth="1"/>
    <col min="7684" max="7684" width="15.7109375" style="85" customWidth="1"/>
    <col min="7685" max="7685" width="25" style="85" customWidth="1"/>
    <col min="7686" max="7687" width="15.42578125" style="85" customWidth="1"/>
    <col min="7688" max="7688" width="17.28515625" style="85" customWidth="1"/>
    <col min="7689" max="7689" width="15.140625" style="85" bestFit="1" customWidth="1"/>
    <col min="7690" max="7690" width="19.42578125" style="85" customWidth="1"/>
    <col min="7691" max="7691" width="12.85546875" style="85" customWidth="1"/>
    <col min="7692" max="7936" width="9.140625" style="85"/>
    <col min="7937" max="7937" width="0" style="85" hidden="1" customWidth="1"/>
    <col min="7938" max="7938" width="106.140625" style="85" customWidth="1"/>
    <col min="7939" max="7939" width="18.28515625" style="85" customWidth="1"/>
    <col min="7940" max="7940" width="15.7109375" style="85" customWidth="1"/>
    <col min="7941" max="7941" width="25" style="85" customWidth="1"/>
    <col min="7942" max="7943" width="15.42578125" style="85" customWidth="1"/>
    <col min="7944" max="7944" width="17.28515625" style="85" customWidth="1"/>
    <col min="7945" max="7945" width="15.140625" style="85" bestFit="1" customWidth="1"/>
    <col min="7946" max="7946" width="19.42578125" style="85" customWidth="1"/>
    <col min="7947" max="7947" width="12.85546875" style="85" customWidth="1"/>
    <col min="7948" max="8192" width="9.140625" style="85"/>
    <col min="8193" max="8193" width="0" style="85" hidden="1" customWidth="1"/>
    <col min="8194" max="8194" width="106.140625" style="85" customWidth="1"/>
    <col min="8195" max="8195" width="18.28515625" style="85" customWidth="1"/>
    <col min="8196" max="8196" width="15.7109375" style="85" customWidth="1"/>
    <col min="8197" max="8197" width="25" style="85" customWidth="1"/>
    <col min="8198" max="8199" width="15.42578125" style="85" customWidth="1"/>
    <col min="8200" max="8200" width="17.28515625" style="85" customWidth="1"/>
    <col min="8201" max="8201" width="15.140625" style="85" bestFit="1" customWidth="1"/>
    <col min="8202" max="8202" width="19.42578125" style="85" customWidth="1"/>
    <col min="8203" max="8203" width="12.85546875" style="85" customWidth="1"/>
    <col min="8204" max="8448" width="9.140625" style="85"/>
    <col min="8449" max="8449" width="0" style="85" hidden="1" customWidth="1"/>
    <col min="8450" max="8450" width="106.140625" style="85" customWidth="1"/>
    <col min="8451" max="8451" width="18.28515625" style="85" customWidth="1"/>
    <col min="8452" max="8452" width="15.7109375" style="85" customWidth="1"/>
    <col min="8453" max="8453" width="25" style="85" customWidth="1"/>
    <col min="8454" max="8455" width="15.42578125" style="85" customWidth="1"/>
    <col min="8456" max="8456" width="17.28515625" style="85" customWidth="1"/>
    <col min="8457" max="8457" width="15.140625" style="85" bestFit="1" customWidth="1"/>
    <col min="8458" max="8458" width="19.42578125" style="85" customWidth="1"/>
    <col min="8459" max="8459" width="12.85546875" style="85" customWidth="1"/>
    <col min="8460" max="8704" width="9.140625" style="85"/>
    <col min="8705" max="8705" width="0" style="85" hidden="1" customWidth="1"/>
    <col min="8706" max="8706" width="106.140625" style="85" customWidth="1"/>
    <col min="8707" max="8707" width="18.28515625" style="85" customWidth="1"/>
    <col min="8708" max="8708" width="15.7109375" style="85" customWidth="1"/>
    <col min="8709" max="8709" width="25" style="85" customWidth="1"/>
    <col min="8710" max="8711" width="15.42578125" style="85" customWidth="1"/>
    <col min="8712" max="8712" width="17.28515625" style="85" customWidth="1"/>
    <col min="8713" max="8713" width="15.140625" style="85" bestFit="1" customWidth="1"/>
    <col min="8714" max="8714" width="19.42578125" style="85" customWidth="1"/>
    <col min="8715" max="8715" width="12.85546875" style="85" customWidth="1"/>
    <col min="8716" max="8960" width="9.140625" style="85"/>
    <col min="8961" max="8961" width="0" style="85" hidden="1" customWidth="1"/>
    <col min="8962" max="8962" width="106.140625" style="85" customWidth="1"/>
    <col min="8963" max="8963" width="18.28515625" style="85" customWidth="1"/>
    <col min="8964" max="8964" width="15.7109375" style="85" customWidth="1"/>
    <col min="8965" max="8965" width="25" style="85" customWidth="1"/>
    <col min="8966" max="8967" width="15.42578125" style="85" customWidth="1"/>
    <col min="8968" max="8968" width="17.28515625" style="85" customWidth="1"/>
    <col min="8969" max="8969" width="15.140625" style="85" bestFit="1" customWidth="1"/>
    <col min="8970" max="8970" width="19.42578125" style="85" customWidth="1"/>
    <col min="8971" max="8971" width="12.85546875" style="85" customWidth="1"/>
    <col min="8972" max="9216" width="9.140625" style="85"/>
    <col min="9217" max="9217" width="0" style="85" hidden="1" customWidth="1"/>
    <col min="9218" max="9218" width="106.140625" style="85" customWidth="1"/>
    <col min="9219" max="9219" width="18.28515625" style="85" customWidth="1"/>
    <col min="9220" max="9220" width="15.7109375" style="85" customWidth="1"/>
    <col min="9221" max="9221" width="25" style="85" customWidth="1"/>
    <col min="9222" max="9223" width="15.42578125" style="85" customWidth="1"/>
    <col min="9224" max="9224" width="17.28515625" style="85" customWidth="1"/>
    <col min="9225" max="9225" width="15.140625" style="85" bestFit="1" customWidth="1"/>
    <col min="9226" max="9226" width="19.42578125" style="85" customWidth="1"/>
    <col min="9227" max="9227" width="12.85546875" style="85" customWidth="1"/>
    <col min="9228" max="9472" width="9.140625" style="85"/>
    <col min="9473" max="9473" width="0" style="85" hidden="1" customWidth="1"/>
    <col min="9474" max="9474" width="106.140625" style="85" customWidth="1"/>
    <col min="9475" max="9475" width="18.28515625" style="85" customWidth="1"/>
    <col min="9476" max="9476" width="15.7109375" style="85" customWidth="1"/>
    <col min="9477" max="9477" width="25" style="85" customWidth="1"/>
    <col min="9478" max="9479" width="15.42578125" style="85" customWidth="1"/>
    <col min="9480" max="9480" width="17.28515625" style="85" customWidth="1"/>
    <col min="9481" max="9481" width="15.140625" style="85" bestFit="1" customWidth="1"/>
    <col min="9482" max="9482" width="19.42578125" style="85" customWidth="1"/>
    <col min="9483" max="9483" width="12.85546875" style="85" customWidth="1"/>
    <col min="9484" max="9728" width="9.140625" style="85"/>
    <col min="9729" max="9729" width="0" style="85" hidden="1" customWidth="1"/>
    <col min="9730" max="9730" width="106.140625" style="85" customWidth="1"/>
    <col min="9731" max="9731" width="18.28515625" style="85" customWidth="1"/>
    <col min="9732" max="9732" width="15.7109375" style="85" customWidth="1"/>
    <col min="9733" max="9733" width="25" style="85" customWidth="1"/>
    <col min="9734" max="9735" width="15.42578125" style="85" customWidth="1"/>
    <col min="9736" max="9736" width="17.28515625" style="85" customWidth="1"/>
    <col min="9737" max="9737" width="15.140625" style="85" bestFit="1" customWidth="1"/>
    <col min="9738" max="9738" width="19.42578125" style="85" customWidth="1"/>
    <col min="9739" max="9739" width="12.85546875" style="85" customWidth="1"/>
    <col min="9740" max="9984" width="9.140625" style="85"/>
    <col min="9985" max="9985" width="0" style="85" hidden="1" customWidth="1"/>
    <col min="9986" max="9986" width="106.140625" style="85" customWidth="1"/>
    <col min="9987" max="9987" width="18.28515625" style="85" customWidth="1"/>
    <col min="9988" max="9988" width="15.7109375" style="85" customWidth="1"/>
    <col min="9989" max="9989" width="25" style="85" customWidth="1"/>
    <col min="9990" max="9991" width="15.42578125" style="85" customWidth="1"/>
    <col min="9992" max="9992" width="17.28515625" style="85" customWidth="1"/>
    <col min="9993" max="9993" width="15.140625" style="85" bestFit="1" customWidth="1"/>
    <col min="9994" max="9994" width="19.42578125" style="85" customWidth="1"/>
    <col min="9995" max="9995" width="12.85546875" style="85" customWidth="1"/>
    <col min="9996" max="10240" width="9.140625" style="85"/>
    <col min="10241" max="10241" width="0" style="85" hidden="1" customWidth="1"/>
    <col min="10242" max="10242" width="106.140625" style="85" customWidth="1"/>
    <col min="10243" max="10243" width="18.28515625" style="85" customWidth="1"/>
    <col min="10244" max="10244" width="15.7109375" style="85" customWidth="1"/>
    <col min="10245" max="10245" width="25" style="85" customWidth="1"/>
    <col min="10246" max="10247" width="15.42578125" style="85" customWidth="1"/>
    <col min="10248" max="10248" width="17.28515625" style="85" customWidth="1"/>
    <col min="10249" max="10249" width="15.140625" style="85" bestFit="1" customWidth="1"/>
    <col min="10250" max="10250" width="19.42578125" style="85" customWidth="1"/>
    <col min="10251" max="10251" width="12.85546875" style="85" customWidth="1"/>
    <col min="10252" max="10496" width="9.140625" style="85"/>
    <col min="10497" max="10497" width="0" style="85" hidden="1" customWidth="1"/>
    <col min="10498" max="10498" width="106.140625" style="85" customWidth="1"/>
    <col min="10499" max="10499" width="18.28515625" style="85" customWidth="1"/>
    <col min="10500" max="10500" width="15.7109375" style="85" customWidth="1"/>
    <col min="10501" max="10501" width="25" style="85" customWidth="1"/>
    <col min="10502" max="10503" width="15.42578125" style="85" customWidth="1"/>
    <col min="10504" max="10504" width="17.28515625" style="85" customWidth="1"/>
    <col min="10505" max="10505" width="15.140625" style="85" bestFit="1" customWidth="1"/>
    <col min="10506" max="10506" width="19.42578125" style="85" customWidth="1"/>
    <col min="10507" max="10507" width="12.85546875" style="85" customWidth="1"/>
    <col min="10508" max="10752" width="9.140625" style="85"/>
    <col min="10753" max="10753" width="0" style="85" hidden="1" customWidth="1"/>
    <col min="10754" max="10754" width="106.140625" style="85" customWidth="1"/>
    <col min="10755" max="10755" width="18.28515625" style="85" customWidth="1"/>
    <col min="10756" max="10756" width="15.7109375" style="85" customWidth="1"/>
    <col min="10757" max="10757" width="25" style="85" customWidth="1"/>
    <col min="10758" max="10759" width="15.42578125" style="85" customWidth="1"/>
    <col min="10760" max="10760" width="17.28515625" style="85" customWidth="1"/>
    <col min="10761" max="10761" width="15.140625" style="85" bestFit="1" customWidth="1"/>
    <col min="10762" max="10762" width="19.42578125" style="85" customWidth="1"/>
    <col min="10763" max="10763" width="12.85546875" style="85" customWidth="1"/>
    <col min="10764" max="11008" width="9.140625" style="85"/>
    <col min="11009" max="11009" width="0" style="85" hidden="1" customWidth="1"/>
    <col min="11010" max="11010" width="106.140625" style="85" customWidth="1"/>
    <col min="11011" max="11011" width="18.28515625" style="85" customWidth="1"/>
    <col min="11012" max="11012" width="15.7109375" style="85" customWidth="1"/>
    <col min="11013" max="11013" width="25" style="85" customWidth="1"/>
    <col min="11014" max="11015" width="15.42578125" style="85" customWidth="1"/>
    <col min="11016" max="11016" width="17.28515625" style="85" customWidth="1"/>
    <col min="11017" max="11017" width="15.140625" style="85" bestFit="1" customWidth="1"/>
    <col min="11018" max="11018" width="19.42578125" style="85" customWidth="1"/>
    <col min="11019" max="11019" width="12.85546875" style="85" customWidth="1"/>
    <col min="11020" max="11264" width="9.140625" style="85"/>
    <col min="11265" max="11265" width="0" style="85" hidden="1" customWidth="1"/>
    <col min="11266" max="11266" width="106.140625" style="85" customWidth="1"/>
    <col min="11267" max="11267" width="18.28515625" style="85" customWidth="1"/>
    <col min="11268" max="11268" width="15.7109375" style="85" customWidth="1"/>
    <col min="11269" max="11269" width="25" style="85" customWidth="1"/>
    <col min="11270" max="11271" width="15.42578125" style="85" customWidth="1"/>
    <col min="11272" max="11272" width="17.28515625" style="85" customWidth="1"/>
    <col min="11273" max="11273" width="15.140625" style="85" bestFit="1" customWidth="1"/>
    <col min="11274" max="11274" width="19.42578125" style="85" customWidth="1"/>
    <col min="11275" max="11275" width="12.85546875" style="85" customWidth="1"/>
    <col min="11276" max="11520" width="9.140625" style="85"/>
    <col min="11521" max="11521" width="0" style="85" hidden="1" customWidth="1"/>
    <col min="11522" max="11522" width="106.140625" style="85" customWidth="1"/>
    <col min="11523" max="11523" width="18.28515625" style="85" customWidth="1"/>
    <col min="11524" max="11524" width="15.7109375" style="85" customWidth="1"/>
    <col min="11525" max="11525" width="25" style="85" customWidth="1"/>
    <col min="11526" max="11527" width="15.42578125" style="85" customWidth="1"/>
    <col min="11528" max="11528" width="17.28515625" style="85" customWidth="1"/>
    <col min="11529" max="11529" width="15.140625" style="85" bestFit="1" customWidth="1"/>
    <col min="11530" max="11530" width="19.42578125" style="85" customWidth="1"/>
    <col min="11531" max="11531" width="12.85546875" style="85" customWidth="1"/>
    <col min="11532" max="11776" width="9.140625" style="85"/>
    <col min="11777" max="11777" width="0" style="85" hidden="1" customWidth="1"/>
    <col min="11778" max="11778" width="106.140625" style="85" customWidth="1"/>
    <col min="11779" max="11779" width="18.28515625" style="85" customWidth="1"/>
    <col min="11780" max="11780" width="15.7109375" style="85" customWidth="1"/>
    <col min="11781" max="11781" width="25" style="85" customWidth="1"/>
    <col min="11782" max="11783" width="15.42578125" style="85" customWidth="1"/>
    <col min="11784" max="11784" width="17.28515625" style="85" customWidth="1"/>
    <col min="11785" max="11785" width="15.140625" style="85" bestFit="1" customWidth="1"/>
    <col min="11786" max="11786" width="19.42578125" style="85" customWidth="1"/>
    <col min="11787" max="11787" width="12.85546875" style="85" customWidth="1"/>
    <col min="11788" max="12032" width="9.140625" style="85"/>
    <col min="12033" max="12033" width="0" style="85" hidden="1" customWidth="1"/>
    <col min="12034" max="12034" width="106.140625" style="85" customWidth="1"/>
    <col min="12035" max="12035" width="18.28515625" style="85" customWidth="1"/>
    <col min="12036" max="12036" width="15.7109375" style="85" customWidth="1"/>
    <col min="12037" max="12037" width="25" style="85" customWidth="1"/>
    <col min="12038" max="12039" width="15.42578125" style="85" customWidth="1"/>
    <col min="12040" max="12040" width="17.28515625" style="85" customWidth="1"/>
    <col min="12041" max="12041" width="15.140625" style="85" bestFit="1" customWidth="1"/>
    <col min="12042" max="12042" width="19.42578125" style="85" customWidth="1"/>
    <col min="12043" max="12043" width="12.85546875" style="85" customWidth="1"/>
    <col min="12044" max="12288" width="9.140625" style="85"/>
    <col min="12289" max="12289" width="0" style="85" hidden="1" customWidth="1"/>
    <col min="12290" max="12290" width="106.140625" style="85" customWidth="1"/>
    <col min="12291" max="12291" width="18.28515625" style="85" customWidth="1"/>
    <col min="12292" max="12292" width="15.7109375" style="85" customWidth="1"/>
    <col min="12293" max="12293" width="25" style="85" customWidth="1"/>
    <col min="12294" max="12295" width="15.42578125" style="85" customWidth="1"/>
    <col min="12296" max="12296" width="17.28515625" style="85" customWidth="1"/>
    <col min="12297" max="12297" width="15.140625" style="85" bestFit="1" customWidth="1"/>
    <col min="12298" max="12298" width="19.42578125" style="85" customWidth="1"/>
    <col min="12299" max="12299" width="12.85546875" style="85" customWidth="1"/>
    <col min="12300" max="12544" width="9.140625" style="85"/>
    <col min="12545" max="12545" width="0" style="85" hidden="1" customWidth="1"/>
    <col min="12546" max="12546" width="106.140625" style="85" customWidth="1"/>
    <col min="12547" max="12547" width="18.28515625" style="85" customWidth="1"/>
    <col min="12548" max="12548" width="15.7109375" style="85" customWidth="1"/>
    <col min="12549" max="12549" width="25" style="85" customWidth="1"/>
    <col min="12550" max="12551" width="15.42578125" style="85" customWidth="1"/>
    <col min="12552" max="12552" width="17.28515625" style="85" customWidth="1"/>
    <col min="12553" max="12553" width="15.140625" style="85" bestFit="1" customWidth="1"/>
    <col min="12554" max="12554" width="19.42578125" style="85" customWidth="1"/>
    <col min="12555" max="12555" width="12.85546875" style="85" customWidth="1"/>
    <col min="12556" max="12800" width="9.140625" style="85"/>
    <col min="12801" max="12801" width="0" style="85" hidden="1" customWidth="1"/>
    <col min="12802" max="12802" width="106.140625" style="85" customWidth="1"/>
    <col min="12803" max="12803" width="18.28515625" style="85" customWidth="1"/>
    <col min="12804" max="12804" width="15.7109375" style="85" customWidth="1"/>
    <col min="12805" max="12805" width="25" style="85" customWidth="1"/>
    <col min="12806" max="12807" width="15.42578125" style="85" customWidth="1"/>
    <col min="12808" max="12808" width="17.28515625" style="85" customWidth="1"/>
    <col min="12809" max="12809" width="15.140625" style="85" bestFit="1" customWidth="1"/>
    <col min="12810" max="12810" width="19.42578125" style="85" customWidth="1"/>
    <col min="12811" max="12811" width="12.85546875" style="85" customWidth="1"/>
    <col min="12812" max="13056" width="9.140625" style="85"/>
    <col min="13057" max="13057" width="0" style="85" hidden="1" customWidth="1"/>
    <col min="13058" max="13058" width="106.140625" style="85" customWidth="1"/>
    <col min="13059" max="13059" width="18.28515625" style="85" customWidth="1"/>
    <col min="13060" max="13060" width="15.7109375" style="85" customWidth="1"/>
    <col min="13061" max="13061" width="25" style="85" customWidth="1"/>
    <col min="13062" max="13063" width="15.42578125" style="85" customWidth="1"/>
    <col min="13064" max="13064" width="17.28515625" style="85" customWidth="1"/>
    <col min="13065" max="13065" width="15.140625" style="85" bestFit="1" customWidth="1"/>
    <col min="13066" max="13066" width="19.42578125" style="85" customWidth="1"/>
    <col min="13067" max="13067" width="12.85546875" style="85" customWidth="1"/>
    <col min="13068" max="13312" width="9.140625" style="85"/>
    <col min="13313" max="13313" width="0" style="85" hidden="1" customWidth="1"/>
    <col min="13314" max="13314" width="106.140625" style="85" customWidth="1"/>
    <col min="13315" max="13315" width="18.28515625" style="85" customWidth="1"/>
    <col min="13316" max="13316" width="15.7109375" style="85" customWidth="1"/>
    <col min="13317" max="13317" width="25" style="85" customWidth="1"/>
    <col min="13318" max="13319" width="15.42578125" style="85" customWidth="1"/>
    <col min="13320" max="13320" width="17.28515625" style="85" customWidth="1"/>
    <col min="13321" max="13321" width="15.140625" style="85" bestFit="1" customWidth="1"/>
    <col min="13322" max="13322" width="19.42578125" style="85" customWidth="1"/>
    <col min="13323" max="13323" width="12.85546875" style="85" customWidth="1"/>
    <col min="13324" max="13568" width="9.140625" style="85"/>
    <col min="13569" max="13569" width="0" style="85" hidden="1" customWidth="1"/>
    <col min="13570" max="13570" width="106.140625" style="85" customWidth="1"/>
    <col min="13571" max="13571" width="18.28515625" style="85" customWidth="1"/>
    <col min="13572" max="13572" width="15.7109375" style="85" customWidth="1"/>
    <col min="13573" max="13573" width="25" style="85" customWidth="1"/>
    <col min="13574" max="13575" width="15.42578125" style="85" customWidth="1"/>
    <col min="13576" max="13576" width="17.28515625" style="85" customWidth="1"/>
    <col min="13577" max="13577" width="15.140625" style="85" bestFit="1" customWidth="1"/>
    <col min="13578" max="13578" width="19.42578125" style="85" customWidth="1"/>
    <col min="13579" max="13579" width="12.85546875" style="85" customWidth="1"/>
    <col min="13580" max="13824" width="9.140625" style="85"/>
    <col min="13825" max="13825" width="0" style="85" hidden="1" customWidth="1"/>
    <col min="13826" max="13826" width="106.140625" style="85" customWidth="1"/>
    <col min="13827" max="13827" width="18.28515625" style="85" customWidth="1"/>
    <col min="13828" max="13828" width="15.7109375" style="85" customWidth="1"/>
    <col min="13829" max="13829" width="25" style="85" customWidth="1"/>
    <col min="13830" max="13831" width="15.42578125" style="85" customWidth="1"/>
    <col min="13832" max="13832" width="17.28515625" style="85" customWidth="1"/>
    <col min="13833" max="13833" width="15.140625" style="85" bestFit="1" customWidth="1"/>
    <col min="13834" max="13834" width="19.42578125" style="85" customWidth="1"/>
    <col min="13835" max="13835" width="12.85546875" style="85" customWidth="1"/>
    <col min="13836" max="14080" width="9.140625" style="85"/>
    <col min="14081" max="14081" width="0" style="85" hidden="1" customWidth="1"/>
    <col min="14082" max="14082" width="106.140625" style="85" customWidth="1"/>
    <col min="14083" max="14083" width="18.28515625" style="85" customWidth="1"/>
    <col min="14084" max="14084" width="15.7109375" style="85" customWidth="1"/>
    <col min="14085" max="14085" width="25" style="85" customWidth="1"/>
    <col min="14086" max="14087" width="15.42578125" style="85" customWidth="1"/>
    <col min="14088" max="14088" width="17.28515625" style="85" customWidth="1"/>
    <col min="14089" max="14089" width="15.140625" style="85" bestFit="1" customWidth="1"/>
    <col min="14090" max="14090" width="19.42578125" style="85" customWidth="1"/>
    <col min="14091" max="14091" width="12.85546875" style="85" customWidth="1"/>
    <col min="14092" max="14336" width="9.140625" style="85"/>
    <col min="14337" max="14337" width="0" style="85" hidden="1" customWidth="1"/>
    <col min="14338" max="14338" width="106.140625" style="85" customWidth="1"/>
    <col min="14339" max="14339" width="18.28515625" style="85" customWidth="1"/>
    <col min="14340" max="14340" width="15.7109375" style="85" customWidth="1"/>
    <col min="14341" max="14341" width="25" style="85" customWidth="1"/>
    <col min="14342" max="14343" width="15.42578125" style="85" customWidth="1"/>
    <col min="14344" max="14344" width="17.28515625" style="85" customWidth="1"/>
    <col min="14345" max="14345" width="15.140625" style="85" bestFit="1" customWidth="1"/>
    <col min="14346" max="14346" width="19.42578125" style="85" customWidth="1"/>
    <col min="14347" max="14347" width="12.85546875" style="85" customWidth="1"/>
    <col min="14348" max="14592" width="9.140625" style="85"/>
    <col min="14593" max="14593" width="0" style="85" hidden="1" customWidth="1"/>
    <col min="14594" max="14594" width="106.140625" style="85" customWidth="1"/>
    <col min="14595" max="14595" width="18.28515625" style="85" customWidth="1"/>
    <col min="14596" max="14596" width="15.7109375" style="85" customWidth="1"/>
    <col min="14597" max="14597" width="25" style="85" customWidth="1"/>
    <col min="14598" max="14599" width="15.42578125" style="85" customWidth="1"/>
    <col min="14600" max="14600" width="17.28515625" style="85" customWidth="1"/>
    <col min="14601" max="14601" width="15.140625" style="85" bestFit="1" customWidth="1"/>
    <col min="14602" max="14602" width="19.42578125" style="85" customWidth="1"/>
    <col min="14603" max="14603" width="12.85546875" style="85" customWidth="1"/>
    <col min="14604" max="14848" width="9.140625" style="85"/>
    <col min="14849" max="14849" width="0" style="85" hidden="1" customWidth="1"/>
    <col min="14850" max="14850" width="106.140625" style="85" customWidth="1"/>
    <col min="14851" max="14851" width="18.28515625" style="85" customWidth="1"/>
    <col min="14852" max="14852" width="15.7109375" style="85" customWidth="1"/>
    <col min="14853" max="14853" width="25" style="85" customWidth="1"/>
    <col min="14854" max="14855" width="15.42578125" style="85" customWidth="1"/>
    <col min="14856" max="14856" width="17.28515625" style="85" customWidth="1"/>
    <col min="14857" max="14857" width="15.140625" style="85" bestFit="1" customWidth="1"/>
    <col min="14858" max="14858" width="19.42578125" style="85" customWidth="1"/>
    <col min="14859" max="14859" width="12.85546875" style="85" customWidth="1"/>
    <col min="14860" max="15104" width="9.140625" style="85"/>
    <col min="15105" max="15105" width="0" style="85" hidden="1" customWidth="1"/>
    <col min="15106" max="15106" width="106.140625" style="85" customWidth="1"/>
    <col min="15107" max="15107" width="18.28515625" style="85" customWidth="1"/>
    <col min="15108" max="15108" width="15.7109375" style="85" customWidth="1"/>
    <col min="15109" max="15109" width="25" style="85" customWidth="1"/>
    <col min="15110" max="15111" width="15.42578125" style="85" customWidth="1"/>
    <col min="15112" max="15112" width="17.28515625" style="85" customWidth="1"/>
    <col min="15113" max="15113" width="15.140625" style="85" bestFit="1" customWidth="1"/>
    <col min="15114" max="15114" width="19.42578125" style="85" customWidth="1"/>
    <col min="15115" max="15115" width="12.85546875" style="85" customWidth="1"/>
    <col min="15116" max="15360" width="9.140625" style="85"/>
    <col min="15361" max="15361" width="0" style="85" hidden="1" customWidth="1"/>
    <col min="15362" max="15362" width="106.140625" style="85" customWidth="1"/>
    <col min="15363" max="15363" width="18.28515625" style="85" customWidth="1"/>
    <col min="15364" max="15364" width="15.7109375" style="85" customWidth="1"/>
    <col min="15365" max="15365" width="25" style="85" customWidth="1"/>
    <col min="15366" max="15367" width="15.42578125" style="85" customWidth="1"/>
    <col min="15368" max="15368" width="17.28515625" style="85" customWidth="1"/>
    <col min="15369" max="15369" width="15.140625" style="85" bestFit="1" customWidth="1"/>
    <col min="15370" max="15370" width="19.42578125" style="85" customWidth="1"/>
    <col min="15371" max="15371" width="12.85546875" style="85" customWidth="1"/>
    <col min="15372" max="15616" width="9.140625" style="85"/>
    <col min="15617" max="15617" width="0" style="85" hidden="1" customWidth="1"/>
    <col min="15618" max="15618" width="106.140625" style="85" customWidth="1"/>
    <col min="15619" max="15619" width="18.28515625" style="85" customWidth="1"/>
    <col min="15620" max="15620" width="15.7109375" style="85" customWidth="1"/>
    <col min="15621" max="15621" width="25" style="85" customWidth="1"/>
    <col min="15622" max="15623" width="15.42578125" style="85" customWidth="1"/>
    <col min="15624" max="15624" width="17.28515625" style="85" customWidth="1"/>
    <col min="15625" max="15625" width="15.140625" style="85" bestFit="1" customWidth="1"/>
    <col min="15626" max="15626" width="19.42578125" style="85" customWidth="1"/>
    <col min="15627" max="15627" width="12.85546875" style="85" customWidth="1"/>
    <col min="15628" max="15872" width="9.140625" style="85"/>
    <col min="15873" max="15873" width="0" style="85" hidden="1" customWidth="1"/>
    <col min="15874" max="15874" width="106.140625" style="85" customWidth="1"/>
    <col min="15875" max="15875" width="18.28515625" style="85" customWidth="1"/>
    <col min="15876" max="15876" width="15.7109375" style="85" customWidth="1"/>
    <col min="15877" max="15877" width="25" style="85" customWidth="1"/>
    <col min="15878" max="15879" width="15.42578125" style="85" customWidth="1"/>
    <col min="15880" max="15880" width="17.28515625" style="85" customWidth="1"/>
    <col min="15881" max="15881" width="15.140625" style="85" bestFit="1" customWidth="1"/>
    <col min="15882" max="15882" width="19.42578125" style="85" customWidth="1"/>
    <col min="15883" max="15883" width="12.85546875" style="85" customWidth="1"/>
    <col min="15884" max="16128" width="9.140625" style="85"/>
    <col min="16129" max="16129" width="0" style="85" hidden="1" customWidth="1"/>
    <col min="16130" max="16130" width="106.140625" style="85" customWidth="1"/>
    <col min="16131" max="16131" width="18.28515625" style="85" customWidth="1"/>
    <col min="16132" max="16132" width="15.7109375" style="85" customWidth="1"/>
    <col min="16133" max="16133" width="25" style="85" customWidth="1"/>
    <col min="16134" max="16135" width="15.42578125" style="85" customWidth="1"/>
    <col min="16136" max="16136" width="17.28515625" style="85" customWidth="1"/>
    <col min="16137" max="16137" width="15.140625" style="85" bestFit="1" customWidth="1"/>
    <col min="16138" max="16138" width="19.42578125" style="85" customWidth="1"/>
    <col min="16139" max="16139" width="12.85546875" style="85" customWidth="1"/>
    <col min="16140" max="16384" width="9.140625" style="85"/>
  </cols>
  <sheetData>
    <row r="1" spans="1:10" s="6" customFormat="1" hidden="1" x14ac:dyDescent="0.25">
      <c r="A1" s="54"/>
      <c r="B1" s="1" t="s">
        <v>0</v>
      </c>
      <c r="C1" s="2"/>
      <c r="D1" s="2"/>
      <c r="E1" s="2"/>
      <c r="F1" s="2"/>
      <c r="G1" s="2"/>
      <c r="H1" s="3"/>
      <c r="I1" s="4"/>
      <c r="J1" s="5"/>
    </row>
    <row r="2" spans="1:10" s="6" customFormat="1" hidden="1" x14ac:dyDescent="0.25">
      <c r="A2" s="54"/>
      <c r="B2" s="7" t="s">
        <v>1</v>
      </c>
      <c r="C2" s="8"/>
      <c r="D2" s="8"/>
      <c r="E2" s="8"/>
      <c r="F2" s="8"/>
      <c r="G2" s="8"/>
      <c r="H2" s="9"/>
      <c r="I2" s="4"/>
      <c r="J2" s="5"/>
    </row>
    <row r="3" spans="1:10" s="6" customFormat="1" x14ac:dyDescent="0.25">
      <c r="A3" s="54"/>
      <c r="B3" s="10" t="s">
        <v>2</v>
      </c>
      <c r="C3" s="11"/>
      <c r="D3" s="12"/>
      <c r="E3" s="13"/>
      <c r="F3" s="13"/>
      <c r="G3" s="13"/>
      <c r="H3" s="14"/>
      <c r="I3" s="4"/>
      <c r="J3" s="5"/>
    </row>
    <row r="4" spans="1:10" s="6" customFormat="1" ht="45" x14ac:dyDescent="0.25">
      <c r="A4" s="54"/>
      <c r="B4" s="305" t="s">
        <v>504</v>
      </c>
      <c r="C4" s="11"/>
      <c r="D4" s="15"/>
      <c r="E4" s="11"/>
      <c r="F4" s="11"/>
      <c r="G4" s="11"/>
      <c r="H4" s="16"/>
      <c r="I4" s="4"/>
      <c r="J4" s="5"/>
    </row>
    <row r="5" spans="1:10" s="6" customFormat="1" x14ac:dyDescent="0.25">
      <c r="A5" s="54"/>
      <c r="B5" s="93" t="s">
        <v>4</v>
      </c>
      <c r="C5" s="93"/>
      <c r="D5" s="93"/>
      <c r="E5" s="93"/>
      <c r="F5" s="93"/>
      <c r="G5" s="93"/>
      <c r="H5" s="93"/>
      <c r="I5" s="93"/>
      <c r="J5" s="5"/>
    </row>
    <row r="6" spans="1:10" s="6" customFormat="1" x14ac:dyDescent="0.25">
      <c r="A6" s="54"/>
      <c r="B6" s="10"/>
      <c r="C6" s="18"/>
      <c r="D6" s="19"/>
      <c r="E6" s="18"/>
      <c r="F6" s="18"/>
      <c r="G6" s="18"/>
      <c r="H6" s="20"/>
      <c r="I6" s="4"/>
    </row>
    <row r="7" spans="1:10" s="6" customFormat="1" ht="35.1" customHeight="1" x14ac:dyDescent="0.25">
      <c r="A7" s="54"/>
      <c r="B7" s="21" t="s">
        <v>5</v>
      </c>
      <c r="C7" s="21" t="s">
        <v>6</v>
      </c>
      <c r="D7" s="22" t="s">
        <v>7</v>
      </c>
      <c r="E7" s="23" t="s">
        <v>8</v>
      </c>
      <c r="F7" s="24" t="s">
        <v>9</v>
      </c>
      <c r="G7" s="24" t="s">
        <v>10</v>
      </c>
      <c r="H7" s="209" t="s">
        <v>11</v>
      </c>
      <c r="I7" s="4"/>
    </row>
    <row r="8" spans="1:10" s="6" customFormat="1" x14ac:dyDescent="0.25">
      <c r="A8" s="54"/>
      <c r="B8" s="10" t="s">
        <v>12</v>
      </c>
      <c r="C8" s="26"/>
      <c r="D8" s="94"/>
      <c r="E8" s="28"/>
      <c r="F8" s="29"/>
      <c r="G8" s="29"/>
      <c r="H8" s="33"/>
      <c r="I8" s="4"/>
    </row>
    <row r="9" spans="1:10" s="6" customFormat="1" x14ac:dyDescent="0.25">
      <c r="A9" s="54"/>
      <c r="B9" s="10" t="s">
        <v>13</v>
      </c>
      <c r="C9" s="26"/>
      <c r="D9" s="94"/>
      <c r="E9" s="28"/>
      <c r="F9" s="29"/>
      <c r="G9" s="29"/>
      <c r="H9" s="33"/>
      <c r="I9" s="4"/>
    </row>
    <row r="10" spans="1:10" s="6" customFormat="1" x14ac:dyDescent="0.25">
      <c r="A10" s="54"/>
      <c r="B10" s="34" t="s">
        <v>14</v>
      </c>
      <c r="C10" s="26"/>
      <c r="D10" s="94"/>
      <c r="E10" s="28"/>
      <c r="F10" s="29"/>
      <c r="G10" s="29"/>
      <c r="H10" s="33"/>
      <c r="I10" s="4"/>
    </row>
    <row r="11" spans="1:10" s="6" customFormat="1" x14ac:dyDescent="0.25">
      <c r="A11" s="54"/>
      <c r="B11" s="54" t="s">
        <v>410</v>
      </c>
      <c r="C11" s="43" t="s">
        <v>16</v>
      </c>
      <c r="D11" s="204">
        <v>500</v>
      </c>
      <c r="E11" s="49">
        <v>4977.3999999999996</v>
      </c>
      <c r="F11" s="50">
        <v>6.81</v>
      </c>
      <c r="G11" s="50">
        <v>7.3649999999999993</v>
      </c>
      <c r="H11" s="306" t="s">
        <v>411</v>
      </c>
      <c r="I11" s="4"/>
    </row>
    <row r="12" spans="1:10" s="6" customFormat="1" x14ac:dyDescent="0.25">
      <c r="A12" s="54"/>
      <c r="B12" s="54" t="s">
        <v>505</v>
      </c>
      <c r="C12" s="43" t="s">
        <v>32</v>
      </c>
      <c r="D12" s="204">
        <v>450</v>
      </c>
      <c r="E12" s="49">
        <v>4813.09</v>
      </c>
      <c r="F12" s="50">
        <v>6.59</v>
      </c>
      <c r="G12" s="50">
        <v>7.2000000000000011</v>
      </c>
      <c r="H12" s="306" t="s">
        <v>506</v>
      </c>
      <c r="I12" s="4"/>
    </row>
    <row r="13" spans="1:10" s="6" customFormat="1" x14ac:dyDescent="0.25">
      <c r="A13" s="54"/>
      <c r="B13" s="54" t="s">
        <v>240</v>
      </c>
      <c r="C13" s="43" t="s">
        <v>241</v>
      </c>
      <c r="D13" s="204">
        <v>280</v>
      </c>
      <c r="E13" s="49">
        <v>3232.48</v>
      </c>
      <c r="F13" s="50">
        <v>4.42</v>
      </c>
      <c r="G13" s="50">
        <v>8.1349999999999998</v>
      </c>
      <c r="H13" s="306" t="s">
        <v>242</v>
      </c>
      <c r="I13" s="4"/>
    </row>
    <row r="14" spans="1:10" s="6" customFormat="1" x14ac:dyDescent="0.25">
      <c r="A14" s="54"/>
      <c r="B14" s="54" t="s">
        <v>507</v>
      </c>
      <c r="C14" s="43" t="s">
        <v>413</v>
      </c>
      <c r="D14" s="204">
        <v>278</v>
      </c>
      <c r="E14" s="49">
        <v>2846</v>
      </c>
      <c r="F14" s="50">
        <v>3.89</v>
      </c>
      <c r="G14" s="50">
        <v>7.8650000000000002</v>
      </c>
      <c r="H14" s="306" t="s">
        <v>508</v>
      </c>
      <c r="I14" s="4"/>
    </row>
    <row r="15" spans="1:10" s="6" customFormat="1" x14ac:dyDescent="0.25">
      <c r="A15" s="54"/>
      <c r="B15" s="54" t="s">
        <v>220</v>
      </c>
      <c r="C15" s="43" t="s">
        <v>221</v>
      </c>
      <c r="D15" s="204">
        <v>250</v>
      </c>
      <c r="E15" s="49">
        <v>2654.04</v>
      </c>
      <c r="F15" s="50">
        <v>3.63</v>
      </c>
      <c r="G15" s="50">
        <v>10.1549</v>
      </c>
      <c r="H15" s="306" t="s">
        <v>222</v>
      </c>
      <c r="I15" s="4"/>
    </row>
    <row r="16" spans="1:10" s="6" customFormat="1" x14ac:dyDescent="0.25">
      <c r="A16" s="54"/>
      <c r="B16" s="54" t="s">
        <v>82</v>
      </c>
      <c r="C16" s="43" t="s">
        <v>16</v>
      </c>
      <c r="D16" s="204">
        <v>250</v>
      </c>
      <c r="E16" s="49">
        <v>2600.88</v>
      </c>
      <c r="F16" s="50">
        <v>3.56</v>
      </c>
      <c r="G16" s="50">
        <v>6.0248999999999997</v>
      </c>
      <c r="H16" s="306" t="s">
        <v>83</v>
      </c>
      <c r="I16" s="4"/>
    </row>
    <row r="17" spans="1:9" s="6" customFormat="1" x14ac:dyDescent="0.25">
      <c r="A17" s="54"/>
      <c r="B17" s="54" t="s">
        <v>509</v>
      </c>
      <c r="C17" s="43" t="s">
        <v>16</v>
      </c>
      <c r="D17" s="204">
        <v>250</v>
      </c>
      <c r="E17" s="49">
        <v>2594.23</v>
      </c>
      <c r="F17" s="50">
        <v>3.55</v>
      </c>
      <c r="G17" s="50">
        <v>6.4300000000000006</v>
      </c>
      <c r="H17" s="306" t="s">
        <v>510</v>
      </c>
      <c r="I17" s="4"/>
    </row>
    <row r="18" spans="1:9" s="6" customFormat="1" x14ac:dyDescent="0.25">
      <c r="A18" s="54"/>
      <c r="B18" s="54" t="s">
        <v>511</v>
      </c>
      <c r="C18" s="43" t="s">
        <v>32</v>
      </c>
      <c r="D18" s="204">
        <v>250</v>
      </c>
      <c r="E18" s="49">
        <v>2557.65</v>
      </c>
      <c r="F18" s="50">
        <v>3.5</v>
      </c>
      <c r="G18" s="50">
        <v>7.5648999999999997</v>
      </c>
      <c r="H18" s="306" t="s">
        <v>512</v>
      </c>
      <c r="I18" s="4"/>
    </row>
    <row r="19" spans="1:9" s="6" customFormat="1" x14ac:dyDescent="0.25">
      <c r="A19" s="54"/>
      <c r="B19" s="54" t="s">
        <v>513</v>
      </c>
      <c r="C19" s="43" t="s">
        <v>404</v>
      </c>
      <c r="D19" s="204">
        <v>250</v>
      </c>
      <c r="E19" s="49">
        <v>2521.31</v>
      </c>
      <c r="F19" s="50">
        <v>3.45</v>
      </c>
      <c r="G19" s="50">
        <v>7.0749999999999993</v>
      </c>
      <c r="H19" s="306" t="s">
        <v>514</v>
      </c>
      <c r="I19" s="4"/>
    </row>
    <row r="20" spans="1:9" s="6" customFormat="1" x14ac:dyDescent="0.25">
      <c r="A20" s="54"/>
      <c r="B20" s="54" t="s">
        <v>515</v>
      </c>
      <c r="C20" s="43" t="s">
        <v>413</v>
      </c>
      <c r="D20" s="204">
        <v>200</v>
      </c>
      <c r="E20" s="49">
        <v>2126.1799999999998</v>
      </c>
      <c r="F20" s="50">
        <v>2.91</v>
      </c>
      <c r="G20" s="50">
        <v>7.79</v>
      </c>
      <c r="H20" s="306" t="s">
        <v>516</v>
      </c>
      <c r="I20" s="4"/>
    </row>
    <row r="21" spans="1:9" s="6" customFormat="1" x14ac:dyDescent="0.25">
      <c r="A21" s="54"/>
      <c r="B21" s="54" t="s">
        <v>517</v>
      </c>
      <c r="C21" s="43" t="s">
        <v>16</v>
      </c>
      <c r="D21" s="204">
        <v>2000</v>
      </c>
      <c r="E21" s="49">
        <v>2013.14</v>
      </c>
      <c r="F21" s="50">
        <v>2.75</v>
      </c>
      <c r="G21" s="50">
        <v>8.6148999999999987</v>
      </c>
      <c r="H21" s="306" t="s">
        <v>518</v>
      </c>
      <c r="I21" s="4"/>
    </row>
    <row r="22" spans="1:9" s="6" customFormat="1" x14ac:dyDescent="0.25">
      <c r="A22" s="54"/>
      <c r="B22" s="54" t="s">
        <v>519</v>
      </c>
      <c r="C22" s="43" t="s">
        <v>251</v>
      </c>
      <c r="D22" s="204">
        <v>154</v>
      </c>
      <c r="E22" s="49">
        <v>1682.43</v>
      </c>
      <c r="F22" s="50">
        <v>2.2999999999999998</v>
      </c>
      <c r="G22" s="50">
        <v>8.014899999999999</v>
      </c>
      <c r="H22" s="306" t="s">
        <v>520</v>
      </c>
      <c r="I22" s="4"/>
    </row>
    <row r="23" spans="1:9" s="6" customFormat="1" x14ac:dyDescent="0.25">
      <c r="A23" s="54"/>
      <c r="B23" s="54" t="s">
        <v>521</v>
      </c>
      <c r="C23" s="43" t="s">
        <v>16</v>
      </c>
      <c r="D23" s="204">
        <v>150</v>
      </c>
      <c r="E23" s="49">
        <v>1589.84</v>
      </c>
      <c r="F23" s="50">
        <v>2.1800000000000002</v>
      </c>
      <c r="G23" s="50">
        <v>7.4856999999999996</v>
      </c>
      <c r="H23" s="306" t="s">
        <v>522</v>
      </c>
      <c r="I23" s="4"/>
    </row>
    <row r="24" spans="1:9" s="6" customFormat="1" x14ac:dyDescent="0.25">
      <c r="A24" s="54"/>
      <c r="B24" s="54" t="s">
        <v>421</v>
      </c>
      <c r="C24" s="43" t="s">
        <v>16</v>
      </c>
      <c r="D24" s="204">
        <v>150</v>
      </c>
      <c r="E24" s="49">
        <v>1489.09</v>
      </c>
      <c r="F24" s="50">
        <v>2.04</v>
      </c>
      <c r="G24" s="50">
        <v>7.04</v>
      </c>
      <c r="H24" s="306" t="s">
        <v>422</v>
      </c>
      <c r="I24" s="4"/>
    </row>
    <row r="25" spans="1:9" s="6" customFormat="1" x14ac:dyDescent="0.25">
      <c r="A25" s="54"/>
      <c r="B25" s="54" t="s">
        <v>250</v>
      </c>
      <c r="C25" s="43" t="s">
        <v>251</v>
      </c>
      <c r="D25" s="204">
        <v>152</v>
      </c>
      <c r="E25" s="49">
        <v>1440.88</v>
      </c>
      <c r="F25" s="50">
        <v>1.97</v>
      </c>
      <c r="G25" s="50">
        <v>7.9554999999999998</v>
      </c>
      <c r="H25" s="306" t="s">
        <v>252</v>
      </c>
      <c r="I25" s="4"/>
    </row>
    <row r="26" spans="1:9" s="6" customFormat="1" x14ac:dyDescent="0.25">
      <c r="A26" s="54"/>
      <c r="B26" s="54" t="s">
        <v>523</v>
      </c>
      <c r="C26" s="43" t="s">
        <v>16</v>
      </c>
      <c r="D26" s="204">
        <v>1508</v>
      </c>
      <c r="E26" s="49">
        <v>1312.94</v>
      </c>
      <c r="F26" s="50">
        <v>1.8</v>
      </c>
      <c r="G26" s="50">
        <v>8.5390999999999995</v>
      </c>
      <c r="H26" s="306" t="s">
        <v>524</v>
      </c>
      <c r="I26" s="4"/>
    </row>
    <row r="27" spans="1:9" s="6" customFormat="1" x14ac:dyDescent="0.25">
      <c r="A27" s="54"/>
      <c r="B27" s="54" t="s">
        <v>525</v>
      </c>
      <c r="C27" s="43" t="s">
        <v>526</v>
      </c>
      <c r="D27" s="204">
        <v>1100</v>
      </c>
      <c r="E27" s="49">
        <v>1130.81</v>
      </c>
      <c r="F27" s="50">
        <v>1.55</v>
      </c>
      <c r="G27" s="50">
        <v>9.6998999999999995</v>
      </c>
      <c r="H27" s="306" t="s">
        <v>527</v>
      </c>
      <c r="I27" s="4"/>
    </row>
    <row r="28" spans="1:9" s="6" customFormat="1" x14ac:dyDescent="0.25">
      <c r="A28" s="54"/>
      <c r="B28" s="54" t="s">
        <v>528</v>
      </c>
      <c r="C28" s="43" t="s">
        <v>16</v>
      </c>
      <c r="D28" s="204">
        <v>100</v>
      </c>
      <c r="E28" s="49">
        <v>1053.4100000000001</v>
      </c>
      <c r="F28" s="50">
        <v>1.44</v>
      </c>
      <c r="G28" s="50">
        <v>7.4856999999999996</v>
      </c>
      <c r="H28" s="306" t="s">
        <v>529</v>
      </c>
      <c r="I28" s="4"/>
    </row>
    <row r="29" spans="1:9" s="6" customFormat="1" x14ac:dyDescent="0.25">
      <c r="A29" s="54"/>
      <c r="B29" s="54" t="s">
        <v>530</v>
      </c>
      <c r="C29" s="43" t="s">
        <v>16</v>
      </c>
      <c r="D29" s="204">
        <v>1000</v>
      </c>
      <c r="E29" s="49">
        <v>1010.85</v>
      </c>
      <c r="F29" s="50">
        <v>1.38</v>
      </c>
      <c r="G29" s="50">
        <v>8.43</v>
      </c>
      <c r="H29" s="306" t="s">
        <v>531</v>
      </c>
      <c r="I29" s="4"/>
    </row>
    <row r="30" spans="1:9" s="6" customFormat="1" x14ac:dyDescent="0.25">
      <c r="A30" s="54"/>
      <c r="B30" s="54" t="s">
        <v>532</v>
      </c>
      <c r="C30" s="43" t="s">
        <v>32</v>
      </c>
      <c r="D30" s="204">
        <v>100</v>
      </c>
      <c r="E30" s="49">
        <v>993.72</v>
      </c>
      <c r="F30" s="50">
        <v>1.36</v>
      </c>
      <c r="G30" s="50">
        <v>7.2246999999999995</v>
      </c>
      <c r="H30" s="306" t="s">
        <v>533</v>
      </c>
      <c r="I30" s="4"/>
    </row>
    <row r="31" spans="1:9" s="6" customFormat="1" x14ac:dyDescent="0.25">
      <c r="A31" s="54"/>
      <c r="B31" s="54" t="s">
        <v>534</v>
      </c>
      <c r="C31" s="43" t="s">
        <v>32</v>
      </c>
      <c r="D31" s="204">
        <v>70</v>
      </c>
      <c r="E31" s="49">
        <v>755.1</v>
      </c>
      <c r="F31" s="50">
        <v>1.03</v>
      </c>
      <c r="G31" s="50">
        <v>7.4695999999999998</v>
      </c>
      <c r="H31" s="306" t="s">
        <v>535</v>
      </c>
      <c r="I31" s="4"/>
    </row>
    <row r="32" spans="1:9" s="6" customFormat="1" x14ac:dyDescent="0.25">
      <c r="A32" s="54"/>
      <c r="B32" s="54" t="s">
        <v>536</v>
      </c>
      <c r="C32" s="43" t="s">
        <v>526</v>
      </c>
      <c r="D32" s="204">
        <v>609</v>
      </c>
      <c r="E32" s="49">
        <v>631</v>
      </c>
      <c r="F32" s="50">
        <v>0.86</v>
      </c>
      <c r="G32" s="50">
        <v>10.2392</v>
      </c>
      <c r="H32" s="306" t="s">
        <v>537</v>
      </c>
      <c r="I32" s="4"/>
    </row>
    <row r="33" spans="1:14" s="6" customFormat="1" x14ac:dyDescent="0.25">
      <c r="A33" s="54"/>
      <c r="B33" s="54" t="s">
        <v>538</v>
      </c>
      <c r="C33" s="43" t="s">
        <v>526</v>
      </c>
      <c r="D33" s="204">
        <v>608</v>
      </c>
      <c r="E33" s="49">
        <v>629.48</v>
      </c>
      <c r="F33" s="50">
        <v>0.86</v>
      </c>
      <c r="G33" s="50">
        <v>10.194599999999999</v>
      </c>
      <c r="H33" s="306" t="s">
        <v>539</v>
      </c>
      <c r="I33" s="4"/>
    </row>
    <row r="34" spans="1:14" s="6" customFormat="1" x14ac:dyDescent="0.25">
      <c r="A34" s="54"/>
      <c r="B34" s="54" t="s">
        <v>253</v>
      </c>
      <c r="C34" s="43" t="s">
        <v>251</v>
      </c>
      <c r="D34" s="204">
        <v>56</v>
      </c>
      <c r="E34" s="49">
        <v>533.12</v>
      </c>
      <c r="F34" s="50">
        <v>0.73</v>
      </c>
      <c r="G34" s="50">
        <v>7.9556000000000004</v>
      </c>
      <c r="H34" s="306" t="s">
        <v>254</v>
      </c>
      <c r="I34" s="4"/>
    </row>
    <row r="35" spans="1:14" s="6" customFormat="1" x14ac:dyDescent="0.25">
      <c r="A35" s="54"/>
      <c r="B35" s="54" t="s">
        <v>257</v>
      </c>
      <c r="C35" s="43" t="s">
        <v>251</v>
      </c>
      <c r="D35" s="204">
        <v>48</v>
      </c>
      <c r="E35" s="49">
        <v>451.76</v>
      </c>
      <c r="F35" s="50">
        <v>0.62</v>
      </c>
      <c r="G35" s="50">
        <v>7.9556000000000004</v>
      </c>
      <c r="H35" s="306" t="s">
        <v>258</v>
      </c>
      <c r="I35" s="4"/>
    </row>
    <row r="36" spans="1:14" s="6" customFormat="1" x14ac:dyDescent="0.25">
      <c r="A36" s="54"/>
      <c r="B36" s="54" t="s">
        <v>255</v>
      </c>
      <c r="C36" s="43" t="s">
        <v>251</v>
      </c>
      <c r="D36" s="204">
        <v>48</v>
      </c>
      <c r="E36" s="49">
        <v>454.01</v>
      </c>
      <c r="F36" s="50">
        <v>0.62</v>
      </c>
      <c r="G36" s="50">
        <v>7.9557000000000002</v>
      </c>
      <c r="H36" s="306" t="s">
        <v>256</v>
      </c>
      <c r="I36" s="4"/>
    </row>
    <row r="37" spans="1:14" s="6" customFormat="1" x14ac:dyDescent="0.25">
      <c r="A37" s="54"/>
      <c r="B37" s="54" t="s">
        <v>243</v>
      </c>
      <c r="C37" s="43" t="s">
        <v>224</v>
      </c>
      <c r="D37" s="204">
        <v>30</v>
      </c>
      <c r="E37" s="49">
        <v>315.56</v>
      </c>
      <c r="F37" s="50">
        <v>0.43</v>
      </c>
      <c r="G37" s="50">
        <v>7.0549999999999997</v>
      </c>
      <c r="H37" s="306" t="s">
        <v>244</v>
      </c>
      <c r="I37" s="4"/>
    </row>
    <row r="38" spans="1:14" s="6" customFormat="1" x14ac:dyDescent="0.25">
      <c r="A38" s="54"/>
      <c r="B38" s="54" t="s">
        <v>540</v>
      </c>
      <c r="C38" s="43" t="s">
        <v>16</v>
      </c>
      <c r="D38" s="204">
        <v>28</v>
      </c>
      <c r="E38" s="49">
        <v>295.60000000000002</v>
      </c>
      <c r="F38" s="50">
        <v>0.4</v>
      </c>
      <c r="G38" s="50">
        <v>7.24</v>
      </c>
      <c r="H38" s="306" t="s">
        <v>541</v>
      </c>
      <c r="I38" s="4"/>
    </row>
    <row r="39" spans="1:14" s="6" customFormat="1" x14ac:dyDescent="0.25">
      <c r="A39" s="54"/>
      <c r="B39" s="54" t="s">
        <v>542</v>
      </c>
      <c r="C39" s="43" t="s">
        <v>526</v>
      </c>
      <c r="D39" s="204">
        <v>220</v>
      </c>
      <c r="E39" s="49">
        <v>226.55</v>
      </c>
      <c r="F39" s="50">
        <v>0.31</v>
      </c>
      <c r="G39" s="50">
        <v>9.8949999999999996</v>
      </c>
      <c r="H39" s="306" t="s">
        <v>543</v>
      </c>
      <c r="I39" s="4"/>
    </row>
    <row r="40" spans="1:14" s="6" customFormat="1" x14ac:dyDescent="0.25">
      <c r="A40" s="54"/>
      <c r="B40" s="54" t="s">
        <v>544</v>
      </c>
      <c r="C40" s="43" t="s">
        <v>526</v>
      </c>
      <c r="D40" s="204">
        <v>131</v>
      </c>
      <c r="E40" s="49">
        <v>135.29</v>
      </c>
      <c r="F40" s="50">
        <v>0.19</v>
      </c>
      <c r="G40" s="50">
        <v>10.095000000000001</v>
      </c>
      <c r="H40" s="306" t="s">
        <v>545</v>
      </c>
      <c r="I40" s="4"/>
    </row>
    <row r="41" spans="1:14" s="6" customFormat="1" x14ac:dyDescent="0.25">
      <c r="A41" s="54"/>
      <c r="B41" s="54" t="s">
        <v>546</v>
      </c>
      <c r="C41" s="43" t="s">
        <v>251</v>
      </c>
      <c r="D41" s="204">
        <v>9</v>
      </c>
      <c r="E41" s="49">
        <v>98.29</v>
      </c>
      <c r="F41" s="50">
        <v>0.13</v>
      </c>
      <c r="G41" s="50">
        <v>8.004999999999999</v>
      </c>
      <c r="H41" s="306" t="s">
        <v>547</v>
      </c>
      <c r="I41" s="4"/>
    </row>
    <row r="42" spans="1:14" s="6" customFormat="1" x14ac:dyDescent="0.25">
      <c r="A42" s="54"/>
      <c r="B42" s="54" t="s">
        <v>548</v>
      </c>
      <c r="C42" s="43" t="s">
        <v>526</v>
      </c>
      <c r="D42" s="204">
        <v>81</v>
      </c>
      <c r="E42" s="49">
        <v>83.51</v>
      </c>
      <c r="F42" s="50">
        <v>0.11</v>
      </c>
      <c r="G42" s="50">
        <v>10.029999999999999</v>
      </c>
      <c r="H42" s="306" t="s">
        <v>549</v>
      </c>
      <c r="I42" s="4"/>
      <c r="J42" s="114"/>
    </row>
    <row r="43" spans="1:14" s="6" customFormat="1" x14ac:dyDescent="0.25">
      <c r="A43" s="54"/>
      <c r="B43" s="54" t="s">
        <v>259</v>
      </c>
      <c r="C43" s="43" t="s">
        <v>251</v>
      </c>
      <c r="D43" s="204">
        <v>8</v>
      </c>
      <c r="E43" s="49">
        <v>73.3</v>
      </c>
      <c r="F43" s="50">
        <v>0.1</v>
      </c>
      <c r="G43" s="50">
        <v>7.9560999999999993</v>
      </c>
      <c r="H43" s="306" t="s">
        <v>260</v>
      </c>
      <c r="I43" s="4"/>
    </row>
    <row r="44" spans="1:14" s="6" customFormat="1" x14ac:dyDescent="0.25">
      <c r="A44" s="54"/>
      <c r="B44" s="54" t="s">
        <v>261</v>
      </c>
      <c r="C44" s="43" t="s">
        <v>251</v>
      </c>
      <c r="D44" s="204">
        <v>8</v>
      </c>
      <c r="E44" s="49">
        <v>73.569999999999993</v>
      </c>
      <c r="F44" s="50">
        <v>0.1</v>
      </c>
      <c r="G44" s="50">
        <v>7.95</v>
      </c>
      <c r="H44" s="306" t="s">
        <v>262</v>
      </c>
      <c r="I44" s="4"/>
    </row>
    <row r="45" spans="1:14" s="6" customFormat="1" x14ac:dyDescent="0.25">
      <c r="A45" s="54"/>
      <c r="B45" s="34" t="s">
        <v>92</v>
      </c>
      <c r="C45" s="34"/>
      <c r="D45" s="98"/>
      <c r="E45" s="41">
        <f>SUM(E11:E44)</f>
        <v>49396.510000000009</v>
      </c>
      <c r="F45" s="41">
        <f>SUM(F11:F44)</f>
        <v>67.569999999999993</v>
      </c>
      <c r="G45" s="53"/>
      <c r="H45" s="47"/>
      <c r="I45" s="4"/>
      <c r="J45" s="4"/>
      <c r="L45" s="216"/>
      <c r="N45" s="216"/>
    </row>
    <row r="46" spans="1:14" s="6" customFormat="1" x14ac:dyDescent="0.25">
      <c r="A46" s="54"/>
      <c r="B46" s="34" t="s">
        <v>429</v>
      </c>
      <c r="C46" s="34"/>
      <c r="D46" s="98"/>
      <c r="E46" s="53"/>
      <c r="F46" s="42"/>
      <c r="G46" s="53"/>
      <c r="H46" s="47"/>
      <c r="I46" s="4"/>
      <c r="J46" s="4"/>
      <c r="L46" s="216"/>
      <c r="N46" s="216"/>
    </row>
    <row r="47" spans="1:14" s="6" customFormat="1" x14ac:dyDescent="0.25">
      <c r="A47" s="54"/>
      <c r="B47" s="34" t="s">
        <v>14</v>
      </c>
      <c r="C47" s="34"/>
      <c r="D47" s="98"/>
      <c r="E47" s="53"/>
      <c r="F47" s="42"/>
      <c r="G47" s="53"/>
      <c r="H47" s="47"/>
      <c r="I47" s="4"/>
      <c r="J47" s="4"/>
      <c r="L47" s="216"/>
      <c r="N47" s="216"/>
    </row>
    <row r="48" spans="1:14" s="6" customFormat="1" x14ac:dyDescent="0.25">
      <c r="A48" s="54"/>
      <c r="B48" s="54" t="s">
        <v>550</v>
      </c>
      <c r="C48" s="54" t="s">
        <v>551</v>
      </c>
      <c r="D48" s="96">
        <v>250</v>
      </c>
      <c r="E48" s="56">
        <v>644.11</v>
      </c>
      <c r="F48" s="57">
        <v>0.88</v>
      </c>
      <c r="G48" s="56">
        <v>7.4994999999999994</v>
      </c>
      <c r="H48" s="47" t="s">
        <v>552</v>
      </c>
      <c r="I48" s="4"/>
      <c r="J48" s="4"/>
      <c r="L48" s="216"/>
      <c r="N48" s="216"/>
    </row>
    <row r="49" spans="1:14" s="6" customFormat="1" x14ac:dyDescent="0.25">
      <c r="A49" s="54"/>
      <c r="B49" s="34" t="s">
        <v>92</v>
      </c>
      <c r="C49" s="34"/>
      <c r="D49" s="98"/>
      <c r="E49" s="52">
        <f>SUM(E48)</f>
        <v>644.11</v>
      </c>
      <c r="F49" s="52">
        <f>SUM(F48)</f>
        <v>0.88</v>
      </c>
      <c r="G49" s="53"/>
      <c r="H49" s="47"/>
      <c r="I49" s="4"/>
      <c r="J49" s="4"/>
      <c r="L49" s="216"/>
      <c r="N49" s="216"/>
    </row>
    <row r="50" spans="1:14" s="6" customFormat="1" x14ac:dyDescent="0.25">
      <c r="A50" s="54"/>
      <c r="B50" s="34" t="s">
        <v>432</v>
      </c>
      <c r="C50" s="26"/>
      <c r="D50" s="128"/>
      <c r="E50" s="266"/>
      <c r="F50" s="61"/>
      <c r="G50" s="61"/>
      <c r="H50" s="47"/>
      <c r="I50" s="4"/>
      <c r="J50" s="4"/>
      <c r="L50" s="216"/>
      <c r="N50" s="216"/>
    </row>
    <row r="51" spans="1:14" s="6" customFormat="1" x14ac:dyDescent="0.25">
      <c r="A51" s="54"/>
      <c r="B51" s="54" t="s">
        <v>553</v>
      </c>
      <c r="C51" s="51" t="s">
        <v>434</v>
      </c>
      <c r="D51" s="222">
        <v>16</v>
      </c>
      <c r="E51" s="212">
        <v>1396.46</v>
      </c>
      <c r="F51" s="64">
        <v>1.91</v>
      </c>
      <c r="G51" s="64">
        <v>7.510699999999999</v>
      </c>
      <c r="H51" s="47" t="s">
        <v>554</v>
      </c>
      <c r="I51" s="4"/>
      <c r="J51" s="4"/>
      <c r="L51" s="216"/>
      <c r="N51" s="216"/>
    </row>
    <row r="52" spans="1:14" s="58" customFormat="1" x14ac:dyDescent="0.25">
      <c r="A52" s="34"/>
      <c r="B52" s="54" t="s">
        <v>555</v>
      </c>
      <c r="C52" s="51" t="s">
        <v>434</v>
      </c>
      <c r="D52" s="222">
        <v>16</v>
      </c>
      <c r="E52" s="212">
        <v>1370.57</v>
      </c>
      <c r="F52" s="64">
        <v>1.88</v>
      </c>
      <c r="G52" s="64">
        <v>7.5467999999999993</v>
      </c>
      <c r="H52" s="47" t="s">
        <v>556</v>
      </c>
      <c r="I52" s="4"/>
      <c r="J52" s="4"/>
    </row>
    <row r="53" spans="1:14" s="58" customFormat="1" x14ac:dyDescent="0.25">
      <c r="A53" s="34"/>
      <c r="B53" s="54" t="s">
        <v>557</v>
      </c>
      <c r="C53" s="51" t="s">
        <v>434</v>
      </c>
      <c r="D53" s="222">
        <v>16</v>
      </c>
      <c r="E53" s="212">
        <v>1344.07</v>
      </c>
      <c r="F53" s="64">
        <v>1.84</v>
      </c>
      <c r="G53" s="64">
        <v>7.6025999999999998</v>
      </c>
      <c r="H53" s="47" t="s">
        <v>558</v>
      </c>
      <c r="I53" s="4"/>
      <c r="J53" s="4"/>
    </row>
    <row r="54" spans="1:14" s="58" customFormat="1" x14ac:dyDescent="0.25">
      <c r="A54" s="34"/>
      <c r="B54" s="54" t="s">
        <v>559</v>
      </c>
      <c r="C54" s="51" t="s">
        <v>434</v>
      </c>
      <c r="D54" s="222">
        <v>14</v>
      </c>
      <c r="E54" s="212">
        <v>1147.56</v>
      </c>
      <c r="F54" s="64">
        <v>1.57</v>
      </c>
      <c r="G54" s="64">
        <v>7.8530999999999986</v>
      </c>
      <c r="H54" s="47" t="s">
        <v>560</v>
      </c>
      <c r="I54" s="4"/>
      <c r="J54" s="4"/>
    </row>
    <row r="55" spans="1:14" s="58" customFormat="1" x14ac:dyDescent="0.25">
      <c r="A55" s="34"/>
      <c r="B55" s="34" t="s">
        <v>92</v>
      </c>
      <c r="C55" s="26"/>
      <c r="D55" s="307"/>
      <c r="E55" s="226">
        <f>SUM(E51:E54)</f>
        <v>5258.66</v>
      </c>
      <c r="F55" s="66">
        <f>SUM(F51:F54)</f>
        <v>7.2</v>
      </c>
      <c r="G55" s="61"/>
      <c r="H55" s="47"/>
      <c r="I55" s="4"/>
      <c r="J55" s="4"/>
    </row>
    <row r="56" spans="1:14" s="58" customFormat="1" x14ac:dyDescent="0.25">
      <c r="A56" s="34"/>
      <c r="B56" s="34" t="s">
        <v>94</v>
      </c>
      <c r="C56" s="26"/>
      <c r="D56" s="307"/>
      <c r="E56" s="266"/>
      <c r="F56" s="61"/>
      <c r="G56" s="61"/>
      <c r="H56" s="47"/>
      <c r="I56" s="4"/>
      <c r="J56" s="4"/>
    </row>
    <row r="57" spans="1:14" s="58" customFormat="1" x14ac:dyDescent="0.25">
      <c r="A57" s="34"/>
      <c r="B57" s="34" t="s">
        <v>95</v>
      </c>
      <c r="C57" s="26"/>
      <c r="D57" s="307"/>
      <c r="E57" s="266"/>
      <c r="F57" s="61"/>
      <c r="G57" s="61"/>
      <c r="H57" s="47"/>
      <c r="I57" s="4"/>
      <c r="J57" s="4"/>
    </row>
    <row r="58" spans="1:14" s="58" customFormat="1" x14ac:dyDescent="0.25">
      <c r="A58" s="34"/>
      <c r="B58" s="54" t="s">
        <v>213</v>
      </c>
      <c r="C58" s="51" t="s">
        <v>103</v>
      </c>
      <c r="D58" s="222">
        <v>9000000</v>
      </c>
      <c r="E58" s="212">
        <v>8804.77</v>
      </c>
      <c r="F58" s="64">
        <v>12.05</v>
      </c>
      <c r="G58" s="64">
        <v>6.8102</v>
      </c>
      <c r="H58" s="47" t="s">
        <v>214</v>
      </c>
      <c r="I58" s="4"/>
      <c r="J58" s="4"/>
    </row>
    <row r="59" spans="1:14" s="58" customFormat="1" x14ac:dyDescent="0.25">
      <c r="A59" s="34"/>
      <c r="B59" s="54" t="s">
        <v>561</v>
      </c>
      <c r="C59" s="51" t="s">
        <v>103</v>
      </c>
      <c r="D59" s="222">
        <v>2500000</v>
      </c>
      <c r="E59" s="212">
        <v>2488.4899999999998</v>
      </c>
      <c r="F59" s="64">
        <v>3.41</v>
      </c>
      <c r="G59" s="64">
        <v>6.4753999999999996</v>
      </c>
      <c r="H59" s="47" t="s">
        <v>562</v>
      </c>
      <c r="I59" s="4"/>
      <c r="J59" s="4"/>
    </row>
    <row r="60" spans="1:14" s="58" customFormat="1" x14ac:dyDescent="0.25">
      <c r="A60" s="34"/>
      <c r="B60" s="54" t="s">
        <v>105</v>
      </c>
      <c r="C60" s="51" t="s">
        <v>103</v>
      </c>
      <c r="D60" s="222">
        <v>2500000</v>
      </c>
      <c r="E60" s="212">
        <v>2398.67</v>
      </c>
      <c r="F60" s="64">
        <v>3.28</v>
      </c>
      <c r="G60" s="64">
        <v>6.9894999999999996</v>
      </c>
      <c r="H60" s="47" t="s">
        <v>106</v>
      </c>
      <c r="I60" s="4"/>
      <c r="J60" s="4"/>
    </row>
    <row r="61" spans="1:14" s="58" customFormat="1" x14ac:dyDescent="0.25">
      <c r="A61" s="34"/>
      <c r="B61" s="54" t="s">
        <v>107</v>
      </c>
      <c r="C61" s="51" t="s">
        <v>103</v>
      </c>
      <c r="D61" s="222">
        <v>500000</v>
      </c>
      <c r="E61" s="212">
        <v>493.28</v>
      </c>
      <c r="F61" s="64">
        <v>0.68</v>
      </c>
      <c r="G61" s="64">
        <v>7.1185999999999998</v>
      </c>
      <c r="H61" s="47" t="s">
        <v>108</v>
      </c>
      <c r="I61" s="4"/>
      <c r="J61" s="4"/>
    </row>
    <row r="62" spans="1:14" s="58" customFormat="1" x14ac:dyDescent="0.25">
      <c r="A62" s="34"/>
      <c r="B62" s="34" t="s">
        <v>92</v>
      </c>
      <c r="C62" s="26"/>
      <c r="D62" s="307"/>
      <c r="E62" s="227">
        <f>SUM(E58:E61)</f>
        <v>14185.210000000001</v>
      </c>
      <c r="F62" s="227">
        <f>SUM(F58:F61)</f>
        <v>19.420000000000002</v>
      </c>
      <c r="G62" s="61"/>
      <c r="H62" s="47"/>
      <c r="I62" s="4"/>
      <c r="J62" s="4"/>
    </row>
    <row r="63" spans="1:14" s="58" customFormat="1" x14ac:dyDescent="0.25">
      <c r="A63" s="34"/>
      <c r="B63" s="34" t="s">
        <v>111</v>
      </c>
      <c r="C63" s="54"/>
      <c r="D63" s="95"/>
      <c r="E63" s="56"/>
      <c r="F63" s="57"/>
      <c r="G63" s="57"/>
      <c r="H63" s="55"/>
      <c r="I63" s="4"/>
      <c r="J63" s="4"/>
    </row>
    <row r="64" spans="1:14" s="58" customFormat="1" x14ac:dyDescent="0.25">
      <c r="A64" s="34"/>
      <c r="B64" s="34" t="s">
        <v>112</v>
      </c>
      <c r="C64" s="54"/>
      <c r="D64" s="95"/>
      <c r="E64" s="56">
        <v>3571.32</v>
      </c>
      <c r="F64" s="308">
        <v>4.8899999999999997</v>
      </c>
      <c r="G64" s="50"/>
      <c r="H64" s="55"/>
      <c r="I64" s="4"/>
      <c r="J64" s="4"/>
    </row>
    <row r="65" spans="1:10" s="58" customFormat="1" x14ac:dyDescent="0.25">
      <c r="A65" s="34"/>
      <c r="B65" s="34" t="s">
        <v>113</v>
      </c>
      <c r="C65" s="54"/>
      <c r="D65" s="95"/>
      <c r="E65" s="56">
        <v>19.489999999990687</v>
      </c>
      <c r="F65" s="308">
        <f>0.03+0.01</f>
        <v>0.04</v>
      </c>
      <c r="G65" s="50"/>
      <c r="H65" s="55"/>
      <c r="I65" s="309"/>
      <c r="J65" s="4"/>
    </row>
    <row r="66" spans="1:10" s="58" customFormat="1" x14ac:dyDescent="0.25">
      <c r="A66" s="34"/>
      <c r="B66" s="75" t="s">
        <v>114</v>
      </c>
      <c r="C66" s="75"/>
      <c r="D66" s="102"/>
      <c r="E66" s="41">
        <f>+E45+E64+E65+E55+E49+E62</f>
        <v>73075.3</v>
      </c>
      <c r="F66" s="41">
        <f>+F45+F64+F65+F55+F49+F62</f>
        <v>100</v>
      </c>
      <c r="G66" s="207"/>
      <c r="H66" s="76"/>
      <c r="I66" s="4"/>
      <c r="J66" s="4"/>
    </row>
    <row r="67" spans="1:10" s="171" customFormat="1" x14ac:dyDescent="0.25">
      <c r="A67" s="310"/>
      <c r="B67" s="170" t="s">
        <v>115</v>
      </c>
      <c r="D67" s="172"/>
      <c r="E67" s="173"/>
      <c r="F67" s="173"/>
      <c r="G67" s="173"/>
      <c r="H67" s="245"/>
      <c r="I67" s="4"/>
      <c r="J67" s="4"/>
    </row>
    <row r="68" spans="1:10" s="171" customFormat="1" x14ac:dyDescent="0.25">
      <c r="A68" s="310"/>
      <c r="B68" s="86" t="s">
        <v>116</v>
      </c>
      <c r="D68" s="172"/>
      <c r="E68" s="173"/>
      <c r="F68" s="173"/>
      <c r="G68" s="173"/>
      <c r="H68" s="245"/>
      <c r="I68" s="4"/>
      <c r="J68" s="4"/>
    </row>
    <row r="69" spans="1:10" x14ac:dyDescent="0.25">
      <c r="A69" s="170"/>
      <c r="B69" s="86" t="s">
        <v>117</v>
      </c>
      <c r="C69" s="171"/>
      <c r="D69" s="172"/>
      <c r="E69" s="173"/>
      <c r="F69" s="173"/>
      <c r="G69" s="173"/>
      <c r="H69" s="311"/>
      <c r="J69" s="4"/>
    </row>
    <row r="70" spans="1:10" ht="24.75" customHeight="1" x14ac:dyDescent="0.25">
      <c r="A70" s="170"/>
      <c r="B70" s="144" t="s">
        <v>263</v>
      </c>
      <c r="C70" s="171"/>
      <c r="D70" s="172"/>
      <c r="E70" s="173"/>
      <c r="F70" s="173"/>
      <c r="G70" s="173"/>
      <c r="H70" s="311"/>
      <c r="J70" s="4"/>
    </row>
    <row r="71" spans="1:10" ht="24.75" customHeight="1" x14ac:dyDescent="0.25">
      <c r="B71" s="86" t="s">
        <v>118</v>
      </c>
      <c r="C71" s="171"/>
      <c r="D71" s="172"/>
      <c r="E71" s="173"/>
      <c r="F71" s="173"/>
      <c r="G71" s="173"/>
      <c r="H71" s="312"/>
      <c r="J71" s="4"/>
    </row>
    <row r="72" spans="1:10" ht="71.45" customHeight="1" x14ac:dyDescent="0.25">
      <c r="B72" s="158" t="s">
        <v>271</v>
      </c>
      <c r="C72" s="171"/>
      <c r="D72" s="172"/>
      <c r="E72" s="173"/>
      <c r="F72" s="173"/>
      <c r="G72" s="173"/>
      <c r="H72" s="312"/>
      <c r="J72" s="4"/>
    </row>
    <row r="73" spans="1:10" ht="57.75" customHeight="1" x14ac:dyDescent="0.25">
      <c r="B73" s="159" t="s">
        <v>272</v>
      </c>
      <c r="C73" s="159" t="s">
        <v>11</v>
      </c>
      <c r="D73" s="160" t="s">
        <v>273</v>
      </c>
      <c r="E73" s="160"/>
      <c r="F73" s="161" t="s">
        <v>274</v>
      </c>
      <c r="G73" s="173"/>
      <c r="H73" s="312"/>
      <c r="J73" s="4"/>
    </row>
    <row r="74" spans="1:10" ht="32.25" customHeight="1" x14ac:dyDescent="0.25">
      <c r="B74" s="159"/>
      <c r="C74" s="159"/>
      <c r="D74" s="161" t="s">
        <v>275</v>
      </c>
      <c r="E74" s="159" t="s">
        <v>276</v>
      </c>
      <c r="F74" s="159"/>
      <c r="G74" s="173"/>
      <c r="H74" s="312"/>
      <c r="J74" s="4"/>
    </row>
    <row r="75" spans="1:10" ht="24.75" customHeight="1" x14ac:dyDescent="0.25">
      <c r="B75" s="162" t="s">
        <v>277</v>
      </c>
      <c r="C75" s="251" t="s">
        <v>278</v>
      </c>
      <c r="D75" s="163">
        <v>0</v>
      </c>
      <c r="E75" s="164">
        <v>0</v>
      </c>
      <c r="F75" s="163">
        <v>545.5</v>
      </c>
      <c r="G75" s="173"/>
      <c r="H75" s="312"/>
      <c r="J75" s="4"/>
    </row>
    <row r="76" spans="1:10" ht="16.350000000000001" customHeight="1" x14ac:dyDescent="0.25">
      <c r="B76" s="158" t="s">
        <v>286</v>
      </c>
      <c r="J76" s="4"/>
    </row>
    <row r="77" spans="1:10" x14ac:dyDescent="0.25">
      <c r="J77" s="4"/>
    </row>
    <row r="78" spans="1:10" x14ac:dyDescent="0.25">
      <c r="E78" s="200"/>
      <c r="J78" s="4"/>
    </row>
    <row r="79" spans="1:10" x14ac:dyDescent="0.25">
      <c r="E79" s="200"/>
      <c r="J79" s="4"/>
    </row>
    <row r="80" spans="1:10" x14ac:dyDescent="0.25">
      <c r="J80" s="4"/>
    </row>
    <row r="81" spans="10:10" x14ac:dyDescent="0.25">
      <c r="J81" s="4"/>
    </row>
    <row r="82" spans="10:10" x14ac:dyDescent="0.25">
      <c r="J82" s="4"/>
    </row>
    <row r="83" spans="10:10" x14ac:dyDescent="0.25">
      <c r="J83" s="4"/>
    </row>
    <row r="84" spans="10:10" x14ac:dyDescent="0.25">
      <c r="J84" s="4"/>
    </row>
    <row r="85" spans="10:10" x14ac:dyDescent="0.25">
      <c r="J85" s="4"/>
    </row>
    <row r="86" spans="10:10" x14ac:dyDescent="0.25">
      <c r="J86" s="4"/>
    </row>
    <row r="87" spans="10:10" x14ac:dyDescent="0.25">
      <c r="J87" s="4"/>
    </row>
    <row r="88" spans="10:10" x14ac:dyDescent="0.25">
      <c r="J88" s="4"/>
    </row>
    <row r="89" spans="10:10" x14ac:dyDescent="0.25">
      <c r="J89" s="4"/>
    </row>
  </sheetData>
  <mergeCells count="4">
    <mergeCell ref="B1:H1"/>
    <mergeCell ref="B2:H2"/>
    <mergeCell ref="B5:I5"/>
    <mergeCell ref="D73:E73"/>
  </mergeCells>
  <pageMargins left="0.7" right="0.7" top="0.75" bottom="0.75" header="0.3" footer="0.3"/>
  <pageSetup paperSize="9" scale="41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5693-08D2-46B3-84C9-804E2C58888D}">
  <sheetPr>
    <pageSetUpPr fitToPage="1"/>
  </sheetPr>
  <dimension ref="A1:T103"/>
  <sheetViews>
    <sheetView showGridLines="0" view="pageBreakPreview" topLeftCell="B33" zoomScaleNormal="100" zoomScaleSheetLayoutView="100" workbookViewId="0">
      <selection activeCell="E67" sqref="E67"/>
    </sheetView>
  </sheetViews>
  <sheetFormatPr defaultRowHeight="15" x14ac:dyDescent="0.25"/>
  <cols>
    <col min="1" max="1" width="9.140625" style="4" hidden="1" customWidth="1"/>
    <col min="2" max="2" width="107.42578125" style="85" customWidth="1"/>
    <col min="3" max="3" width="18.7109375" style="85" customWidth="1"/>
    <col min="4" max="4" width="14.28515625" style="85" customWidth="1"/>
    <col min="5" max="5" width="18.7109375" style="85" customWidth="1"/>
    <col min="6" max="6" width="10.7109375" style="85" customWidth="1"/>
    <col min="7" max="7" width="14.7109375" style="85" customWidth="1"/>
    <col min="8" max="8" width="18.5703125" style="89" customWidth="1"/>
    <col min="9" max="9" width="15.140625" style="4" bestFit="1" customWidth="1"/>
    <col min="10" max="10" width="16.5703125" style="5" bestFit="1" customWidth="1"/>
    <col min="11" max="11" width="9.42578125" style="4" bestFit="1" customWidth="1"/>
    <col min="12" max="12" width="9.85546875" style="4" bestFit="1" customWidth="1"/>
    <col min="13" max="13" width="12.28515625" style="314" bestFit="1" customWidth="1"/>
    <col min="14" max="14" width="9.140625" style="314"/>
    <col min="15" max="256" width="9.140625" style="4"/>
    <col min="257" max="257" width="0" style="4" hidden="1" customWidth="1"/>
    <col min="258" max="258" width="107.42578125" style="4" customWidth="1"/>
    <col min="259" max="259" width="18.7109375" style="4" customWidth="1"/>
    <col min="260" max="260" width="14.28515625" style="4" customWidth="1"/>
    <col min="261" max="261" width="18.7109375" style="4" customWidth="1"/>
    <col min="262" max="262" width="10.7109375" style="4" customWidth="1"/>
    <col min="263" max="263" width="14.7109375" style="4" customWidth="1"/>
    <col min="264" max="264" width="18.5703125" style="4" customWidth="1"/>
    <col min="265" max="265" width="15.140625" style="4" bestFit="1" customWidth="1"/>
    <col min="266" max="266" width="16.5703125" style="4" bestFit="1" customWidth="1"/>
    <col min="267" max="267" width="9.42578125" style="4" bestFit="1" customWidth="1"/>
    <col min="268" max="268" width="9.85546875" style="4" bestFit="1" customWidth="1"/>
    <col min="269" max="269" width="12.28515625" style="4" bestFit="1" customWidth="1"/>
    <col min="270" max="512" width="9.140625" style="4"/>
    <col min="513" max="513" width="0" style="4" hidden="1" customWidth="1"/>
    <col min="514" max="514" width="107.42578125" style="4" customWidth="1"/>
    <col min="515" max="515" width="18.7109375" style="4" customWidth="1"/>
    <col min="516" max="516" width="14.28515625" style="4" customWidth="1"/>
    <col min="517" max="517" width="18.7109375" style="4" customWidth="1"/>
    <col min="518" max="518" width="10.7109375" style="4" customWidth="1"/>
    <col min="519" max="519" width="14.7109375" style="4" customWidth="1"/>
    <col min="520" max="520" width="18.5703125" style="4" customWidth="1"/>
    <col min="521" max="521" width="15.140625" style="4" bestFit="1" customWidth="1"/>
    <col min="522" max="522" width="16.5703125" style="4" bestFit="1" customWidth="1"/>
    <col min="523" max="523" width="9.42578125" style="4" bestFit="1" customWidth="1"/>
    <col min="524" max="524" width="9.85546875" style="4" bestFit="1" customWidth="1"/>
    <col min="525" max="525" width="12.28515625" style="4" bestFit="1" customWidth="1"/>
    <col min="526" max="768" width="9.140625" style="4"/>
    <col min="769" max="769" width="0" style="4" hidden="1" customWidth="1"/>
    <col min="770" max="770" width="107.42578125" style="4" customWidth="1"/>
    <col min="771" max="771" width="18.7109375" style="4" customWidth="1"/>
    <col min="772" max="772" width="14.28515625" style="4" customWidth="1"/>
    <col min="773" max="773" width="18.7109375" style="4" customWidth="1"/>
    <col min="774" max="774" width="10.7109375" style="4" customWidth="1"/>
    <col min="775" max="775" width="14.7109375" style="4" customWidth="1"/>
    <col min="776" max="776" width="18.5703125" style="4" customWidth="1"/>
    <col min="777" max="777" width="15.140625" style="4" bestFit="1" customWidth="1"/>
    <col min="778" max="778" width="16.5703125" style="4" bestFit="1" customWidth="1"/>
    <col min="779" max="779" width="9.42578125" style="4" bestFit="1" customWidth="1"/>
    <col min="780" max="780" width="9.85546875" style="4" bestFit="1" customWidth="1"/>
    <col min="781" max="781" width="12.28515625" style="4" bestFit="1" customWidth="1"/>
    <col min="782" max="1024" width="9.140625" style="4"/>
    <col min="1025" max="1025" width="0" style="4" hidden="1" customWidth="1"/>
    <col min="1026" max="1026" width="107.42578125" style="4" customWidth="1"/>
    <col min="1027" max="1027" width="18.7109375" style="4" customWidth="1"/>
    <col min="1028" max="1028" width="14.28515625" style="4" customWidth="1"/>
    <col min="1029" max="1029" width="18.7109375" style="4" customWidth="1"/>
    <col min="1030" max="1030" width="10.7109375" style="4" customWidth="1"/>
    <col min="1031" max="1031" width="14.7109375" style="4" customWidth="1"/>
    <col min="1032" max="1032" width="18.5703125" style="4" customWidth="1"/>
    <col min="1033" max="1033" width="15.140625" style="4" bestFit="1" customWidth="1"/>
    <col min="1034" max="1034" width="16.5703125" style="4" bestFit="1" customWidth="1"/>
    <col min="1035" max="1035" width="9.42578125" style="4" bestFit="1" customWidth="1"/>
    <col min="1036" max="1036" width="9.85546875" style="4" bestFit="1" customWidth="1"/>
    <col min="1037" max="1037" width="12.28515625" style="4" bestFit="1" customWidth="1"/>
    <col min="1038" max="1280" width="9.140625" style="4"/>
    <col min="1281" max="1281" width="0" style="4" hidden="1" customWidth="1"/>
    <col min="1282" max="1282" width="107.42578125" style="4" customWidth="1"/>
    <col min="1283" max="1283" width="18.7109375" style="4" customWidth="1"/>
    <col min="1284" max="1284" width="14.28515625" style="4" customWidth="1"/>
    <col min="1285" max="1285" width="18.7109375" style="4" customWidth="1"/>
    <col min="1286" max="1286" width="10.7109375" style="4" customWidth="1"/>
    <col min="1287" max="1287" width="14.7109375" style="4" customWidth="1"/>
    <col min="1288" max="1288" width="18.5703125" style="4" customWidth="1"/>
    <col min="1289" max="1289" width="15.140625" style="4" bestFit="1" customWidth="1"/>
    <col min="1290" max="1290" width="16.5703125" style="4" bestFit="1" customWidth="1"/>
    <col min="1291" max="1291" width="9.42578125" style="4" bestFit="1" customWidth="1"/>
    <col min="1292" max="1292" width="9.85546875" style="4" bestFit="1" customWidth="1"/>
    <col min="1293" max="1293" width="12.28515625" style="4" bestFit="1" customWidth="1"/>
    <col min="1294" max="1536" width="9.140625" style="4"/>
    <col min="1537" max="1537" width="0" style="4" hidden="1" customWidth="1"/>
    <col min="1538" max="1538" width="107.42578125" style="4" customWidth="1"/>
    <col min="1539" max="1539" width="18.7109375" style="4" customWidth="1"/>
    <col min="1540" max="1540" width="14.28515625" style="4" customWidth="1"/>
    <col min="1541" max="1541" width="18.7109375" style="4" customWidth="1"/>
    <col min="1542" max="1542" width="10.7109375" style="4" customWidth="1"/>
    <col min="1543" max="1543" width="14.7109375" style="4" customWidth="1"/>
    <col min="1544" max="1544" width="18.5703125" style="4" customWidth="1"/>
    <col min="1545" max="1545" width="15.140625" style="4" bestFit="1" customWidth="1"/>
    <col min="1546" max="1546" width="16.5703125" style="4" bestFit="1" customWidth="1"/>
    <col min="1547" max="1547" width="9.42578125" style="4" bestFit="1" customWidth="1"/>
    <col min="1548" max="1548" width="9.85546875" style="4" bestFit="1" customWidth="1"/>
    <col min="1549" max="1549" width="12.28515625" style="4" bestFit="1" customWidth="1"/>
    <col min="1550" max="1792" width="9.140625" style="4"/>
    <col min="1793" max="1793" width="0" style="4" hidden="1" customWidth="1"/>
    <col min="1794" max="1794" width="107.42578125" style="4" customWidth="1"/>
    <col min="1795" max="1795" width="18.7109375" style="4" customWidth="1"/>
    <col min="1796" max="1796" width="14.28515625" style="4" customWidth="1"/>
    <col min="1797" max="1797" width="18.7109375" style="4" customWidth="1"/>
    <col min="1798" max="1798" width="10.7109375" style="4" customWidth="1"/>
    <col min="1799" max="1799" width="14.7109375" style="4" customWidth="1"/>
    <col min="1800" max="1800" width="18.5703125" style="4" customWidth="1"/>
    <col min="1801" max="1801" width="15.140625" style="4" bestFit="1" customWidth="1"/>
    <col min="1802" max="1802" width="16.5703125" style="4" bestFit="1" customWidth="1"/>
    <col min="1803" max="1803" width="9.42578125" style="4" bestFit="1" customWidth="1"/>
    <col min="1804" max="1804" width="9.85546875" style="4" bestFit="1" customWidth="1"/>
    <col min="1805" max="1805" width="12.28515625" style="4" bestFit="1" customWidth="1"/>
    <col min="1806" max="2048" width="9.140625" style="4"/>
    <col min="2049" max="2049" width="0" style="4" hidden="1" customWidth="1"/>
    <col min="2050" max="2050" width="107.42578125" style="4" customWidth="1"/>
    <col min="2051" max="2051" width="18.7109375" style="4" customWidth="1"/>
    <col min="2052" max="2052" width="14.28515625" style="4" customWidth="1"/>
    <col min="2053" max="2053" width="18.7109375" style="4" customWidth="1"/>
    <col min="2054" max="2054" width="10.7109375" style="4" customWidth="1"/>
    <col min="2055" max="2055" width="14.7109375" style="4" customWidth="1"/>
    <col min="2056" max="2056" width="18.5703125" style="4" customWidth="1"/>
    <col min="2057" max="2057" width="15.140625" style="4" bestFit="1" customWidth="1"/>
    <col min="2058" max="2058" width="16.5703125" style="4" bestFit="1" customWidth="1"/>
    <col min="2059" max="2059" width="9.42578125" style="4" bestFit="1" customWidth="1"/>
    <col min="2060" max="2060" width="9.85546875" style="4" bestFit="1" customWidth="1"/>
    <col min="2061" max="2061" width="12.28515625" style="4" bestFit="1" customWidth="1"/>
    <col min="2062" max="2304" width="9.140625" style="4"/>
    <col min="2305" max="2305" width="0" style="4" hidden="1" customWidth="1"/>
    <col min="2306" max="2306" width="107.42578125" style="4" customWidth="1"/>
    <col min="2307" max="2307" width="18.7109375" style="4" customWidth="1"/>
    <col min="2308" max="2308" width="14.28515625" style="4" customWidth="1"/>
    <col min="2309" max="2309" width="18.7109375" style="4" customWidth="1"/>
    <col min="2310" max="2310" width="10.7109375" style="4" customWidth="1"/>
    <col min="2311" max="2311" width="14.7109375" style="4" customWidth="1"/>
    <col min="2312" max="2312" width="18.5703125" style="4" customWidth="1"/>
    <col min="2313" max="2313" width="15.140625" style="4" bestFit="1" customWidth="1"/>
    <col min="2314" max="2314" width="16.5703125" style="4" bestFit="1" customWidth="1"/>
    <col min="2315" max="2315" width="9.42578125" style="4" bestFit="1" customWidth="1"/>
    <col min="2316" max="2316" width="9.85546875" style="4" bestFit="1" customWidth="1"/>
    <col min="2317" max="2317" width="12.28515625" style="4" bestFit="1" customWidth="1"/>
    <col min="2318" max="2560" width="9.140625" style="4"/>
    <col min="2561" max="2561" width="0" style="4" hidden="1" customWidth="1"/>
    <col min="2562" max="2562" width="107.42578125" style="4" customWidth="1"/>
    <col min="2563" max="2563" width="18.7109375" style="4" customWidth="1"/>
    <col min="2564" max="2564" width="14.28515625" style="4" customWidth="1"/>
    <col min="2565" max="2565" width="18.7109375" style="4" customWidth="1"/>
    <col min="2566" max="2566" width="10.7109375" style="4" customWidth="1"/>
    <col min="2567" max="2567" width="14.7109375" style="4" customWidth="1"/>
    <col min="2568" max="2568" width="18.5703125" style="4" customWidth="1"/>
    <col min="2569" max="2569" width="15.140625" style="4" bestFit="1" customWidth="1"/>
    <col min="2570" max="2570" width="16.5703125" style="4" bestFit="1" customWidth="1"/>
    <col min="2571" max="2571" width="9.42578125" style="4" bestFit="1" customWidth="1"/>
    <col min="2572" max="2572" width="9.85546875" style="4" bestFit="1" customWidth="1"/>
    <col min="2573" max="2573" width="12.28515625" style="4" bestFit="1" customWidth="1"/>
    <col min="2574" max="2816" width="9.140625" style="4"/>
    <col min="2817" max="2817" width="0" style="4" hidden="1" customWidth="1"/>
    <col min="2818" max="2818" width="107.42578125" style="4" customWidth="1"/>
    <col min="2819" max="2819" width="18.7109375" style="4" customWidth="1"/>
    <col min="2820" max="2820" width="14.28515625" style="4" customWidth="1"/>
    <col min="2821" max="2821" width="18.7109375" style="4" customWidth="1"/>
    <col min="2822" max="2822" width="10.7109375" style="4" customWidth="1"/>
    <col min="2823" max="2823" width="14.7109375" style="4" customWidth="1"/>
    <col min="2824" max="2824" width="18.5703125" style="4" customWidth="1"/>
    <col min="2825" max="2825" width="15.140625" style="4" bestFit="1" customWidth="1"/>
    <col min="2826" max="2826" width="16.5703125" style="4" bestFit="1" customWidth="1"/>
    <col min="2827" max="2827" width="9.42578125" style="4" bestFit="1" customWidth="1"/>
    <col min="2828" max="2828" width="9.85546875" style="4" bestFit="1" customWidth="1"/>
    <col min="2829" max="2829" width="12.28515625" style="4" bestFit="1" customWidth="1"/>
    <col min="2830" max="3072" width="9.140625" style="4"/>
    <col min="3073" max="3073" width="0" style="4" hidden="1" customWidth="1"/>
    <col min="3074" max="3074" width="107.42578125" style="4" customWidth="1"/>
    <col min="3075" max="3075" width="18.7109375" style="4" customWidth="1"/>
    <col min="3076" max="3076" width="14.28515625" style="4" customWidth="1"/>
    <col min="3077" max="3077" width="18.7109375" style="4" customWidth="1"/>
    <col min="3078" max="3078" width="10.7109375" style="4" customWidth="1"/>
    <col min="3079" max="3079" width="14.7109375" style="4" customWidth="1"/>
    <col min="3080" max="3080" width="18.5703125" style="4" customWidth="1"/>
    <col min="3081" max="3081" width="15.140625" style="4" bestFit="1" customWidth="1"/>
    <col min="3082" max="3082" width="16.5703125" style="4" bestFit="1" customWidth="1"/>
    <col min="3083" max="3083" width="9.42578125" style="4" bestFit="1" customWidth="1"/>
    <col min="3084" max="3084" width="9.85546875" style="4" bestFit="1" customWidth="1"/>
    <col min="3085" max="3085" width="12.28515625" style="4" bestFit="1" customWidth="1"/>
    <col min="3086" max="3328" width="9.140625" style="4"/>
    <col min="3329" max="3329" width="0" style="4" hidden="1" customWidth="1"/>
    <col min="3330" max="3330" width="107.42578125" style="4" customWidth="1"/>
    <col min="3331" max="3331" width="18.7109375" style="4" customWidth="1"/>
    <col min="3332" max="3332" width="14.28515625" style="4" customWidth="1"/>
    <col min="3333" max="3333" width="18.7109375" style="4" customWidth="1"/>
    <col min="3334" max="3334" width="10.7109375" style="4" customWidth="1"/>
    <col min="3335" max="3335" width="14.7109375" style="4" customWidth="1"/>
    <col min="3336" max="3336" width="18.5703125" style="4" customWidth="1"/>
    <col min="3337" max="3337" width="15.140625" style="4" bestFit="1" customWidth="1"/>
    <col min="3338" max="3338" width="16.5703125" style="4" bestFit="1" customWidth="1"/>
    <col min="3339" max="3339" width="9.42578125" style="4" bestFit="1" customWidth="1"/>
    <col min="3340" max="3340" width="9.85546875" style="4" bestFit="1" customWidth="1"/>
    <col min="3341" max="3341" width="12.28515625" style="4" bestFit="1" customWidth="1"/>
    <col min="3342" max="3584" width="9.140625" style="4"/>
    <col min="3585" max="3585" width="0" style="4" hidden="1" customWidth="1"/>
    <col min="3586" max="3586" width="107.42578125" style="4" customWidth="1"/>
    <col min="3587" max="3587" width="18.7109375" style="4" customWidth="1"/>
    <col min="3588" max="3588" width="14.28515625" style="4" customWidth="1"/>
    <col min="3589" max="3589" width="18.7109375" style="4" customWidth="1"/>
    <col min="3590" max="3590" width="10.7109375" style="4" customWidth="1"/>
    <col min="3591" max="3591" width="14.7109375" style="4" customWidth="1"/>
    <col min="3592" max="3592" width="18.5703125" style="4" customWidth="1"/>
    <col min="3593" max="3593" width="15.140625" style="4" bestFit="1" customWidth="1"/>
    <col min="3594" max="3594" width="16.5703125" style="4" bestFit="1" customWidth="1"/>
    <col min="3595" max="3595" width="9.42578125" style="4" bestFit="1" customWidth="1"/>
    <col min="3596" max="3596" width="9.85546875" style="4" bestFit="1" customWidth="1"/>
    <col min="3597" max="3597" width="12.28515625" style="4" bestFit="1" customWidth="1"/>
    <col min="3598" max="3840" width="9.140625" style="4"/>
    <col min="3841" max="3841" width="0" style="4" hidden="1" customWidth="1"/>
    <col min="3842" max="3842" width="107.42578125" style="4" customWidth="1"/>
    <col min="3843" max="3843" width="18.7109375" style="4" customWidth="1"/>
    <col min="3844" max="3844" width="14.28515625" style="4" customWidth="1"/>
    <col min="3845" max="3845" width="18.7109375" style="4" customWidth="1"/>
    <col min="3846" max="3846" width="10.7109375" style="4" customWidth="1"/>
    <col min="3847" max="3847" width="14.7109375" style="4" customWidth="1"/>
    <col min="3848" max="3848" width="18.5703125" style="4" customWidth="1"/>
    <col min="3849" max="3849" width="15.140625" style="4" bestFit="1" customWidth="1"/>
    <col min="3850" max="3850" width="16.5703125" style="4" bestFit="1" customWidth="1"/>
    <col min="3851" max="3851" width="9.42578125" style="4" bestFit="1" customWidth="1"/>
    <col min="3852" max="3852" width="9.85546875" style="4" bestFit="1" customWidth="1"/>
    <col min="3853" max="3853" width="12.28515625" style="4" bestFit="1" customWidth="1"/>
    <col min="3854" max="4096" width="9.140625" style="4"/>
    <col min="4097" max="4097" width="0" style="4" hidden="1" customWidth="1"/>
    <col min="4098" max="4098" width="107.42578125" style="4" customWidth="1"/>
    <col min="4099" max="4099" width="18.7109375" style="4" customWidth="1"/>
    <col min="4100" max="4100" width="14.28515625" style="4" customWidth="1"/>
    <col min="4101" max="4101" width="18.7109375" style="4" customWidth="1"/>
    <col min="4102" max="4102" width="10.7109375" style="4" customWidth="1"/>
    <col min="4103" max="4103" width="14.7109375" style="4" customWidth="1"/>
    <col min="4104" max="4104" width="18.5703125" style="4" customWidth="1"/>
    <col min="4105" max="4105" width="15.140625" style="4" bestFit="1" customWidth="1"/>
    <col min="4106" max="4106" width="16.5703125" style="4" bestFit="1" customWidth="1"/>
    <col min="4107" max="4107" width="9.42578125" style="4" bestFit="1" customWidth="1"/>
    <col min="4108" max="4108" width="9.85546875" style="4" bestFit="1" customWidth="1"/>
    <col min="4109" max="4109" width="12.28515625" style="4" bestFit="1" customWidth="1"/>
    <col min="4110" max="4352" width="9.140625" style="4"/>
    <col min="4353" max="4353" width="0" style="4" hidden="1" customWidth="1"/>
    <col min="4354" max="4354" width="107.42578125" style="4" customWidth="1"/>
    <col min="4355" max="4355" width="18.7109375" style="4" customWidth="1"/>
    <col min="4356" max="4356" width="14.28515625" style="4" customWidth="1"/>
    <col min="4357" max="4357" width="18.7109375" style="4" customWidth="1"/>
    <col min="4358" max="4358" width="10.7109375" style="4" customWidth="1"/>
    <col min="4359" max="4359" width="14.7109375" style="4" customWidth="1"/>
    <col min="4360" max="4360" width="18.5703125" style="4" customWidth="1"/>
    <col min="4361" max="4361" width="15.140625" style="4" bestFit="1" customWidth="1"/>
    <col min="4362" max="4362" width="16.5703125" style="4" bestFit="1" customWidth="1"/>
    <col min="4363" max="4363" width="9.42578125" style="4" bestFit="1" customWidth="1"/>
    <col min="4364" max="4364" width="9.85546875" style="4" bestFit="1" customWidth="1"/>
    <col min="4365" max="4365" width="12.28515625" style="4" bestFit="1" customWidth="1"/>
    <col min="4366" max="4608" width="9.140625" style="4"/>
    <col min="4609" max="4609" width="0" style="4" hidden="1" customWidth="1"/>
    <col min="4610" max="4610" width="107.42578125" style="4" customWidth="1"/>
    <col min="4611" max="4611" width="18.7109375" style="4" customWidth="1"/>
    <col min="4612" max="4612" width="14.28515625" style="4" customWidth="1"/>
    <col min="4613" max="4613" width="18.7109375" style="4" customWidth="1"/>
    <col min="4614" max="4614" width="10.7109375" style="4" customWidth="1"/>
    <col min="4615" max="4615" width="14.7109375" style="4" customWidth="1"/>
    <col min="4616" max="4616" width="18.5703125" style="4" customWidth="1"/>
    <col min="4617" max="4617" width="15.140625" style="4" bestFit="1" customWidth="1"/>
    <col min="4618" max="4618" width="16.5703125" style="4" bestFit="1" customWidth="1"/>
    <col min="4619" max="4619" width="9.42578125" style="4" bestFit="1" customWidth="1"/>
    <col min="4620" max="4620" width="9.85546875" style="4" bestFit="1" customWidth="1"/>
    <col min="4621" max="4621" width="12.28515625" style="4" bestFit="1" customWidth="1"/>
    <col min="4622" max="4864" width="9.140625" style="4"/>
    <col min="4865" max="4865" width="0" style="4" hidden="1" customWidth="1"/>
    <col min="4866" max="4866" width="107.42578125" style="4" customWidth="1"/>
    <col min="4867" max="4867" width="18.7109375" style="4" customWidth="1"/>
    <col min="4868" max="4868" width="14.28515625" style="4" customWidth="1"/>
    <col min="4869" max="4869" width="18.7109375" style="4" customWidth="1"/>
    <col min="4870" max="4870" width="10.7109375" style="4" customWidth="1"/>
    <col min="4871" max="4871" width="14.7109375" style="4" customWidth="1"/>
    <col min="4872" max="4872" width="18.5703125" style="4" customWidth="1"/>
    <col min="4873" max="4873" width="15.140625" style="4" bestFit="1" customWidth="1"/>
    <col min="4874" max="4874" width="16.5703125" style="4" bestFit="1" customWidth="1"/>
    <col min="4875" max="4875" width="9.42578125" style="4" bestFit="1" customWidth="1"/>
    <col min="4876" max="4876" width="9.85546875" style="4" bestFit="1" customWidth="1"/>
    <col min="4877" max="4877" width="12.28515625" style="4" bestFit="1" customWidth="1"/>
    <col min="4878" max="5120" width="9.140625" style="4"/>
    <col min="5121" max="5121" width="0" style="4" hidden="1" customWidth="1"/>
    <col min="5122" max="5122" width="107.42578125" style="4" customWidth="1"/>
    <col min="5123" max="5123" width="18.7109375" style="4" customWidth="1"/>
    <col min="5124" max="5124" width="14.28515625" style="4" customWidth="1"/>
    <col min="5125" max="5125" width="18.7109375" style="4" customWidth="1"/>
    <col min="5126" max="5126" width="10.7109375" style="4" customWidth="1"/>
    <col min="5127" max="5127" width="14.7109375" style="4" customWidth="1"/>
    <col min="5128" max="5128" width="18.5703125" style="4" customWidth="1"/>
    <col min="5129" max="5129" width="15.140625" style="4" bestFit="1" customWidth="1"/>
    <col min="5130" max="5130" width="16.5703125" style="4" bestFit="1" customWidth="1"/>
    <col min="5131" max="5131" width="9.42578125" style="4" bestFit="1" customWidth="1"/>
    <col min="5132" max="5132" width="9.85546875" style="4" bestFit="1" customWidth="1"/>
    <col min="5133" max="5133" width="12.28515625" style="4" bestFit="1" customWidth="1"/>
    <col min="5134" max="5376" width="9.140625" style="4"/>
    <col min="5377" max="5377" width="0" style="4" hidden="1" customWidth="1"/>
    <col min="5378" max="5378" width="107.42578125" style="4" customWidth="1"/>
    <col min="5379" max="5379" width="18.7109375" style="4" customWidth="1"/>
    <col min="5380" max="5380" width="14.28515625" style="4" customWidth="1"/>
    <col min="5381" max="5381" width="18.7109375" style="4" customWidth="1"/>
    <col min="5382" max="5382" width="10.7109375" style="4" customWidth="1"/>
    <col min="5383" max="5383" width="14.7109375" style="4" customWidth="1"/>
    <col min="5384" max="5384" width="18.5703125" style="4" customWidth="1"/>
    <col min="5385" max="5385" width="15.140625" style="4" bestFit="1" customWidth="1"/>
    <col min="5386" max="5386" width="16.5703125" style="4" bestFit="1" customWidth="1"/>
    <col min="5387" max="5387" width="9.42578125" style="4" bestFit="1" customWidth="1"/>
    <col min="5388" max="5388" width="9.85546875" style="4" bestFit="1" customWidth="1"/>
    <col min="5389" max="5389" width="12.28515625" style="4" bestFit="1" customWidth="1"/>
    <col min="5390" max="5632" width="9.140625" style="4"/>
    <col min="5633" max="5633" width="0" style="4" hidden="1" customWidth="1"/>
    <col min="5634" max="5634" width="107.42578125" style="4" customWidth="1"/>
    <col min="5635" max="5635" width="18.7109375" style="4" customWidth="1"/>
    <col min="5636" max="5636" width="14.28515625" style="4" customWidth="1"/>
    <col min="5637" max="5637" width="18.7109375" style="4" customWidth="1"/>
    <col min="5638" max="5638" width="10.7109375" style="4" customWidth="1"/>
    <col min="5639" max="5639" width="14.7109375" style="4" customWidth="1"/>
    <col min="5640" max="5640" width="18.5703125" style="4" customWidth="1"/>
    <col min="5641" max="5641" width="15.140625" style="4" bestFit="1" customWidth="1"/>
    <col min="5642" max="5642" width="16.5703125" style="4" bestFit="1" customWidth="1"/>
    <col min="5643" max="5643" width="9.42578125" style="4" bestFit="1" customWidth="1"/>
    <col min="5644" max="5644" width="9.85546875" style="4" bestFit="1" customWidth="1"/>
    <col min="5645" max="5645" width="12.28515625" style="4" bestFit="1" customWidth="1"/>
    <col min="5646" max="5888" width="9.140625" style="4"/>
    <col min="5889" max="5889" width="0" style="4" hidden="1" customWidth="1"/>
    <col min="5890" max="5890" width="107.42578125" style="4" customWidth="1"/>
    <col min="5891" max="5891" width="18.7109375" style="4" customWidth="1"/>
    <col min="5892" max="5892" width="14.28515625" style="4" customWidth="1"/>
    <col min="5893" max="5893" width="18.7109375" style="4" customWidth="1"/>
    <col min="5894" max="5894" width="10.7109375" style="4" customWidth="1"/>
    <col min="5895" max="5895" width="14.7109375" style="4" customWidth="1"/>
    <col min="5896" max="5896" width="18.5703125" style="4" customWidth="1"/>
    <col min="5897" max="5897" width="15.140625" style="4" bestFit="1" customWidth="1"/>
    <col min="5898" max="5898" width="16.5703125" style="4" bestFit="1" customWidth="1"/>
    <col min="5899" max="5899" width="9.42578125" style="4" bestFit="1" customWidth="1"/>
    <col min="5900" max="5900" width="9.85546875" style="4" bestFit="1" customWidth="1"/>
    <col min="5901" max="5901" width="12.28515625" style="4" bestFit="1" customWidth="1"/>
    <col min="5902" max="6144" width="9.140625" style="4"/>
    <col min="6145" max="6145" width="0" style="4" hidden="1" customWidth="1"/>
    <col min="6146" max="6146" width="107.42578125" style="4" customWidth="1"/>
    <col min="6147" max="6147" width="18.7109375" style="4" customWidth="1"/>
    <col min="6148" max="6148" width="14.28515625" style="4" customWidth="1"/>
    <col min="6149" max="6149" width="18.7109375" style="4" customWidth="1"/>
    <col min="6150" max="6150" width="10.7109375" style="4" customWidth="1"/>
    <col min="6151" max="6151" width="14.7109375" style="4" customWidth="1"/>
    <col min="6152" max="6152" width="18.5703125" style="4" customWidth="1"/>
    <col min="6153" max="6153" width="15.140625" style="4" bestFit="1" customWidth="1"/>
    <col min="6154" max="6154" width="16.5703125" style="4" bestFit="1" customWidth="1"/>
    <col min="6155" max="6155" width="9.42578125" style="4" bestFit="1" customWidth="1"/>
    <col min="6156" max="6156" width="9.85546875" style="4" bestFit="1" customWidth="1"/>
    <col min="6157" max="6157" width="12.28515625" style="4" bestFit="1" customWidth="1"/>
    <col min="6158" max="6400" width="9.140625" style="4"/>
    <col min="6401" max="6401" width="0" style="4" hidden="1" customWidth="1"/>
    <col min="6402" max="6402" width="107.42578125" style="4" customWidth="1"/>
    <col min="6403" max="6403" width="18.7109375" style="4" customWidth="1"/>
    <col min="6404" max="6404" width="14.28515625" style="4" customWidth="1"/>
    <col min="6405" max="6405" width="18.7109375" style="4" customWidth="1"/>
    <col min="6406" max="6406" width="10.7109375" style="4" customWidth="1"/>
    <col min="6407" max="6407" width="14.7109375" style="4" customWidth="1"/>
    <col min="6408" max="6408" width="18.5703125" style="4" customWidth="1"/>
    <col min="6409" max="6409" width="15.140625" style="4" bestFit="1" customWidth="1"/>
    <col min="6410" max="6410" width="16.5703125" style="4" bestFit="1" customWidth="1"/>
    <col min="6411" max="6411" width="9.42578125" style="4" bestFit="1" customWidth="1"/>
    <col min="6412" max="6412" width="9.85546875" style="4" bestFit="1" customWidth="1"/>
    <col min="6413" max="6413" width="12.28515625" style="4" bestFit="1" customWidth="1"/>
    <col min="6414" max="6656" width="9.140625" style="4"/>
    <col min="6657" max="6657" width="0" style="4" hidden="1" customWidth="1"/>
    <col min="6658" max="6658" width="107.42578125" style="4" customWidth="1"/>
    <col min="6659" max="6659" width="18.7109375" style="4" customWidth="1"/>
    <col min="6660" max="6660" width="14.28515625" style="4" customWidth="1"/>
    <col min="6661" max="6661" width="18.7109375" style="4" customWidth="1"/>
    <col min="6662" max="6662" width="10.7109375" style="4" customWidth="1"/>
    <col min="6663" max="6663" width="14.7109375" style="4" customWidth="1"/>
    <col min="6664" max="6664" width="18.5703125" style="4" customWidth="1"/>
    <col min="6665" max="6665" width="15.140625" style="4" bestFit="1" customWidth="1"/>
    <col min="6666" max="6666" width="16.5703125" style="4" bestFit="1" customWidth="1"/>
    <col min="6667" max="6667" width="9.42578125" style="4" bestFit="1" customWidth="1"/>
    <col min="6668" max="6668" width="9.85546875" style="4" bestFit="1" customWidth="1"/>
    <col min="6669" max="6669" width="12.28515625" style="4" bestFit="1" customWidth="1"/>
    <col min="6670" max="6912" width="9.140625" style="4"/>
    <col min="6913" max="6913" width="0" style="4" hidden="1" customWidth="1"/>
    <col min="6914" max="6914" width="107.42578125" style="4" customWidth="1"/>
    <col min="6915" max="6915" width="18.7109375" style="4" customWidth="1"/>
    <col min="6916" max="6916" width="14.28515625" style="4" customWidth="1"/>
    <col min="6917" max="6917" width="18.7109375" style="4" customWidth="1"/>
    <col min="6918" max="6918" width="10.7109375" style="4" customWidth="1"/>
    <col min="6919" max="6919" width="14.7109375" style="4" customWidth="1"/>
    <col min="6920" max="6920" width="18.5703125" style="4" customWidth="1"/>
    <col min="6921" max="6921" width="15.140625" style="4" bestFit="1" customWidth="1"/>
    <col min="6922" max="6922" width="16.5703125" style="4" bestFit="1" customWidth="1"/>
    <col min="6923" max="6923" width="9.42578125" style="4" bestFit="1" customWidth="1"/>
    <col min="6924" max="6924" width="9.85546875" style="4" bestFit="1" customWidth="1"/>
    <col min="6925" max="6925" width="12.28515625" style="4" bestFit="1" customWidth="1"/>
    <col min="6926" max="7168" width="9.140625" style="4"/>
    <col min="7169" max="7169" width="0" style="4" hidden="1" customWidth="1"/>
    <col min="7170" max="7170" width="107.42578125" style="4" customWidth="1"/>
    <col min="7171" max="7171" width="18.7109375" style="4" customWidth="1"/>
    <col min="7172" max="7172" width="14.28515625" style="4" customWidth="1"/>
    <col min="7173" max="7173" width="18.7109375" style="4" customWidth="1"/>
    <col min="7174" max="7174" width="10.7109375" style="4" customWidth="1"/>
    <col min="7175" max="7175" width="14.7109375" style="4" customWidth="1"/>
    <col min="7176" max="7176" width="18.5703125" style="4" customWidth="1"/>
    <col min="7177" max="7177" width="15.140625" style="4" bestFit="1" customWidth="1"/>
    <col min="7178" max="7178" width="16.5703125" style="4" bestFit="1" customWidth="1"/>
    <col min="7179" max="7179" width="9.42578125" style="4" bestFit="1" customWidth="1"/>
    <col min="7180" max="7180" width="9.85546875" style="4" bestFit="1" customWidth="1"/>
    <col min="7181" max="7181" width="12.28515625" style="4" bestFit="1" customWidth="1"/>
    <col min="7182" max="7424" width="9.140625" style="4"/>
    <col min="7425" max="7425" width="0" style="4" hidden="1" customWidth="1"/>
    <col min="7426" max="7426" width="107.42578125" style="4" customWidth="1"/>
    <col min="7427" max="7427" width="18.7109375" style="4" customWidth="1"/>
    <col min="7428" max="7428" width="14.28515625" style="4" customWidth="1"/>
    <col min="7429" max="7429" width="18.7109375" style="4" customWidth="1"/>
    <col min="7430" max="7430" width="10.7109375" style="4" customWidth="1"/>
    <col min="7431" max="7431" width="14.7109375" style="4" customWidth="1"/>
    <col min="7432" max="7432" width="18.5703125" style="4" customWidth="1"/>
    <col min="7433" max="7433" width="15.140625" style="4" bestFit="1" customWidth="1"/>
    <col min="7434" max="7434" width="16.5703125" style="4" bestFit="1" customWidth="1"/>
    <col min="7435" max="7435" width="9.42578125" style="4" bestFit="1" customWidth="1"/>
    <col min="7436" max="7436" width="9.85546875" style="4" bestFit="1" customWidth="1"/>
    <col min="7437" max="7437" width="12.28515625" style="4" bestFit="1" customWidth="1"/>
    <col min="7438" max="7680" width="9.140625" style="4"/>
    <col min="7681" max="7681" width="0" style="4" hidden="1" customWidth="1"/>
    <col min="7682" max="7682" width="107.42578125" style="4" customWidth="1"/>
    <col min="7683" max="7683" width="18.7109375" style="4" customWidth="1"/>
    <col min="7684" max="7684" width="14.28515625" style="4" customWidth="1"/>
    <col min="7685" max="7685" width="18.7109375" style="4" customWidth="1"/>
    <col min="7686" max="7686" width="10.7109375" style="4" customWidth="1"/>
    <col min="7687" max="7687" width="14.7109375" style="4" customWidth="1"/>
    <col min="7688" max="7688" width="18.5703125" style="4" customWidth="1"/>
    <col min="7689" max="7689" width="15.140625" style="4" bestFit="1" customWidth="1"/>
    <col min="7690" max="7690" width="16.5703125" style="4" bestFit="1" customWidth="1"/>
    <col min="7691" max="7691" width="9.42578125" style="4" bestFit="1" customWidth="1"/>
    <col min="7692" max="7692" width="9.85546875" style="4" bestFit="1" customWidth="1"/>
    <col min="7693" max="7693" width="12.28515625" style="4" bestFit="1" customWidth="1"/>
    <col min="7694" max="7936" width="9.140625" style="4"/>
    <col min="7937" max="7937" width="0" style="4" hidden="1" customWidth="1"/>
    <col min="7938" max="7938" width="107.42578125" style="4" customWidth="1"/>
    <col min="7939" max="7939" width="18.7109375" style="4" customWidth="1"/>
    <col min="7940" max="7940" width="14.28515625" style="4" customWidth="1"/>
    <col min="7941" max="7941" width="18.7109375" style="4" customWidth="1"/>
    <col min="7942" max="7942" width="10.7109375" style="4" customWidth="1"/>
    <col min="7943" max="7943" width="14.7109375" style="4" customWidth="1"/>
    <col min="7944" max="7944" width="18.5703125" style="4" customWidth="1"/>
    <col min="7945" max="7945" width="15.140625" style="4" bestFit="1" customWidth="1"/>
    <col min="7946" max="7946" width="16.5703125" style="4" bestFit="1" customWidth="1"/>
    <col min="7947" max="7947" width="9.42578125" style="4" bestFit="1" customWidth="1"/>
    <col min="7948" max="7948" width="9.85546875" style="4" bestFit="1" customWidth="1"/>
    <col min="7949" max="7949" width="12.28515625" style="4" bestFit="1" customWidth="1"/>
    <col min="7950" max="8192" width="9.140625" style="4"/>
    <col min="8193" max="8193" width="0" style="4" hidden="1" customWidth="1"/>
    <col min="8194" max="8194" width="107.42578125" style="4" customWidth="1"/>
    <col min="8195" max="8195" width="18.7109375" style="4" customWidth="1"/>
    <col min="8196" max="8196" width="14.28515625" style="4" customWidth="1"/>
    <col min="8197" max="8197" width="18.7109375" style="4" customWidth="1"/>
    <col min="8198" max="8198" width="10.7109375" style="4" customWidth="1"/>
    <col min="8199" max="8199" width="14.7109375" style="4" customWidth="1"/>
    <col min="8200" max="8200" width="18.5703125" style="4" customWidth="1"/>
    <col min="8201" max="8201" width="15.140625" style="4" bestFit="1" customWidth="1"/>
    <col min="8202" max="8202" width="16.5703125" style="4" bestFit="1" customWidth="1"/>
    <col min="8203" max="8203" width="9.42578125" style="4" bestFit="1" customWidth="1"/>
    <col min="8204" max="8204" width="9.85546875" style="4" bestFit="1" customWidth="1"/>
    <col min="8205" max="8205" width="12.28515625" style="4" bestFit="1" customWidth="1"/>
    <col min="8206" max="8448" width="9.140625" style="4"/>
    <col min="8449" max="8449" width="0" style="4" hidden="1" customWidth="1"/>
    <col min="8450" max="8450" width="107.42578125" style="4" customWidth="1"/>
    <col min="8451" max="8451" width="18.7109375" style="4" customWidth="1"/>
    <col min="8452" max="8452" width="14.28515625" style="4" customWidth="1"/>
    <col min="8453" max="8453" width="18.7109375" style="4" customWidth="1"/>
    <col min="8454" max="8454" width="10.7109375" style="4" customWidth="1"/>
    <col min="8455" max="8455" width="14.7109375" style="4" customWidth="1"/>
    <col min="8456" max="8456" width="18.5703125" style="4" customWidth="1"/>
    <col min="8457" max="8457" width="15.140625" style="4" bestFit="1" customWidth="1"/>
    <col min="8458" max="8458" width="16.5703125" style="4" bestFit="1" customWidth="1"/>
    <col min="8459" max="8459" width="9.42578125" style="4" bestFit="1" customWidth="1"/>
    <col min="8460" max="8460" width="9.85546875" style="4" bestFit="1" customWidth="1"/>
    <col min="8461" max="8461" width="12.28515625" style="4" bestFit="1" customWidth="1"/>
    <col min="8462" max="8704" width="9.140625" style="4"/>
    <col min="8705" max="8705" width="0" style="4" hidden="1" customWidth="1"/>
    <col min="8706" max="8706" width="107.42578125" style="4" customWidth="1"/>
    <col min="8707" max="8707" width="18.7109375" style="4" customWidth="1"/>
    <col min="8708" max="8708" width="14.28515625" style="4" customWidth="1"/>
    <col min="8709" max="8709" width="18.7109375" style="4" customWidth="1"/>
    <col min="8710" max="8710" width="10.7109375" style="4" customWidth="1"/>
    <col min="8711" max="8711" width="14.7109375" style="4" customWidth="1"/>
    <col min="8712" max="8712" width="18.5703125" style="4" customWidth="1"/>
    <col min="8713" max="8713" width="15.140625" style="4" bestFit="1" customWidth="1"/>
    <col min="8714" max="8714" width="16.5703125" style="4" bestFit="1" customWidth="1"/>
    <col min="8715" max="8715" width="9.42578125" style="4" bestFit="1" customWidth="1"/>
    <col min="8716" max="8716" width="9.85546875" style="4" bestFit="1" customWidth="1"/>
    <col min="8717" max="8717" width="12.28515625" style="4" bestFit="1" customWidth="1"/>
    <col min="8718" max="8960" width="9.140625" style="4"/>
    <col min="8961" max="8961" width="0" style="4" hidden="1" customWidth="1"/>
    <col min="8962" max="8962" width="107.42578125" style="4" customWidth="1"/>
    <col min="8963" max="8963" width="18.7109375" style="4" customWidth="1"/>
    <col min="8964" max="8964" width="14.28515625" style="4" customWidth="1"/>
    <col min="8965" max="8965" width="18.7109375" style="4" customWidth="1"/>
    <col min="8966" max="8966" width="10.7109375" style="4" customWidth="1"/>
    <col min="8967" max="8967" width="14.7109375" style="4" customWidth="1"/>
    <col min="8968" max="8968" width="18.5703125" style="4" customWidth="1"/>
    <col min="8969" max="8969" width="15.140625" style="4" bestFit="1" customWidth="1"/>
    <col min="8970" max="8970" width="16.5703125" style="4" bestFit="1" customWidth="1"/>
    <col min="8971" max="8971" width="9.42578125" style="4" bestFit="1" customWidth="1"/>
    <col min="8972" max="8972" width="9.85546875" style="4" bestFit="1" customWidth="1"/>
    <col min="8973" max="8973" width="12.28515625" style="4" bestFit="1" customWidth="1"/>
    <col min="8974" max="9216" width="9.140625" style="4"/>
    <col min="9217" max="9217" width="0" style="4" hidden="1" customWidth="1"/>
    <col min="9218" max="9218" width="107.42578125" style="4" customWidth="1"/>
    <col min="9219" max="9219" width="18.7109375" style="4" customWidth="1"/>
    <col min="9220" max="9220" width="14.28515625" style="4" customWidth="1"/>
    <col min="9221" max="9221" width="18.7109375" style="4" customWidth="1"/>
    <col min="9222" max="9222" width="10.7109375" style="4" customWidth="1"/>
    <col min="9223" max="9223" width="14.7109375" style="4" customWidth="1"/>
    <col min="9224" max="9224" width="18.5703125" style="4" customWidth="1"/>
    <col min="9225" max="9225" width="15.140625" style="4" bestFit="1" customWidth="1"/>
    <col min="9226" max="9226" width="16.5703125" style="4" bestFit="1" customWidth="1"/>
    <col min="9227" max="9227" width="9.42578125" style="4" bestFit="1" customWidth="1"/>
    <col min="9228" max="9228" width="9.85546875" style="4" bestFit="1" customWidth="1"/>
    <col min="9229" max="9229" width="12.28515625" style="4" bestFit="1" customWidth="1"/>
    <col min="9230" max="9472" width="9.140625" style="4"/>
    <col min="9473" max="9473" width="0" style="4" hidden="1" customWidth="1"/>
    <col min="9474" max="9474" width="107.42578125" style="4" customWidth="1"/>
    <col min="9475" max="9475" width="18.7109375" style="4" customWidth="1"/>
    <col min="9476" max="9476" width="14.28515625" style="4" customWidth="1"/>
    <col min="9477" max="9477" width="18.7109375" style="4" customWidth="1"/>
    <col min="9478" max="9478" width="10.7109375" style="4" customWidth="1"/>
    <col min="9479" max="9479" width="14.7109375" style="4" customWidth="1"/>
    <col min="9480" max="9480" width="18.5703125" style="4" customWidth="1"/>
    <col min="9481" max="9481" width="15.140625" style="4" bestFit="1" customWidth="1"/>
    <col min="9482" max="9482" width="16.5703125" style="4" bestFit="1" customWidth="1"/>
    <col min="9483" max="9483" width="9.42578125" style="4" bestFit="1" customWidth="1"/>
    <col min="9484" max="9484" width="9.85546875" style="4" bestFit="1" customWidth="1"/>
    <col min="9485" max="9485" width="12.28515625" style="4" bestFit="1" customWidth="1"/>
    <col min="9486" max="9728" width="9.140625" style="4"/>
    <col min="9729" max="9729" width="0" style="4" hidden="1" customWidth="1"/>
    <col min="9730" max="9730" width="107.42578125" style="4" customWidth="1"/>
    <col min="9731" max="9731" width="18.7109375" style="4" customWidth="1"/>
    <col min="9732" max="9732" width="14.28515625" style="4" customWidth="1"/>
    <col min="9733" max="9733" width="18.7109375" style="4" customWidth="1"/>
    <col min="9734" max="9734" width="10.7109375" style="4" customWidth="1"/>
    <col min="9735" max="9735" width="14.7109375" style="4" customWidth="1"/>
    <col min="9736" max="9736" width="18.5703125" style="4" customWidth="1"/>
    <col min="9737" max="9737" width="15.140625" style="4" bestFit="1" customWidth="1"/>
    <col min="9738" max="9738" width="16.5703125" style="4" bestFit="1" customWidth="1"/>
    <col min="9739" max="9739" width="9.42578125" style="4" bestFit="1" customWidth="1"/>
    <col min="9740" max="9740" width="9.85546875" style="4" bestFit="1" customWidth="1"/>
    <col min="9741" max="9741" width="12.28515625" style="4" bestFit="1" customWidth="1"/>
    <col min="9742" max="9984" width="9.140625" style="4"/>
    <col min="9985" max="9985" width="0" style="4" hidden="1" customWidth="1"/>
    <col min="9986" max="9986" width="107.42578125" style="4" customWidth="1"/>
    <col min="9987" max="9987" width="18.7109375" style="4" customWidth="1"/>
    <col min="9988" max="9988" width="14.28515625" style="4" customWidth="1"/>
    <col min="9989" max="9989" width="18.7109375" style="4" customWidth="1"/>
    <col min="9990" max="9990" width="10.7109375" style="4" customWidth="1"/>
    <col min="9991" max="9991" width="14.7109375" style="4" customWidth="1"/>
    <col min="9992" max="9992" width="18.5703125" style="4" customWidth="1"/>
    <col min="9993" max="9993" width="15.140625" style="4" bestFit="1" customWidth="1"/>
    <col min="9994" max="9994" width="16.5703125" style="4" bestFit="1" customWidth="1"/>
    <col min="9995" max="9995" width="9.42578125" style="4" bestFit="1" customWidth="1"/>
    <col min="9996" max="9996" width="9.85546875" style="4" bestFit="1" customWidth="1"/>
    <col min="9997" max="9997" width="12.28515625" style="4" bestFit="1" customWidth="1"/>
    <col min="9998" max="10240" width="9.140625" style="4"/>
    <col min="10241" max="10241" width="0" style="4" hidden="1" customWidth="1"/>
    <col min="10242" max="10242" width="107.42578125" style="4" customWidth="1"/>
    <col min="10243" max="10243" width="18.7109375" style="4" customWidth="1"/>
    <col min="10244" max="10244" width="14.28515625" style="4" customWidth="1"/>
    <col min="10245" max="10245" width="18.7109375" style="4" customWidth="1"/>
    <col min="10246" max="10246" width="10.7109375" style="4" customWidth="1"/>
    <col min="10247" max="10247" width="14.7109375" style="4" customWidth="1"/>
    <col min="10248" max="10248" width="18.5703125" style="4" customWidth="1"/>
    <col min="10249" max="10249" width="15.140625" style="4" bestFit="1" customWidth="1"/>
    <col min="10250" max="10250" width="16.5703125" style="4" bestFit="1" customWidth="1"/>
    <col min="10251" max="10251" width="9.42578125" style="4" bestFit="1" customWidth="1"/>
    <col min="10252" max="10252" width="9.85546875" style="4" bestFit="1" customWidth="1"/>
    <col min="10253" max="10253" width="12.28515625" style="4" bestFit="1" customWidth="1"/>
    <col min="10254" max="10496" width="9.140625" style="4"/>
    <col min="10497" max="10497" width="0" style="4" hidden="1" customWidth="1"/>
    <col min="10498" max="10498" width="107.42578125" style="4" customWidth="1"/>
    <col min="10499" max="10499" width="18.7109375" style="4" customWidth="1"/>
    <col min="10500" max="10500" width="14.28515625" style="4" customWidth="1"/>
    <col min="10501" max="10501" width="18.7109375" style="4" customWidth="1"/>
    <col min="10502" max="10502" width="10.7109375" style="4" customWidth="1"/>
    <col min="10503" max="10503" width="14.7109375" style="4" customWidth="1"/>
    <col min="10504" max="10504" width="18.5703125" style="4" customWidth="1"/>
    <col min="10505" max="10505" width="15.140625" style="4" bestFit="1" customWidth="1"/>
    <col min="10506" max="10506" width="16.5703125" style="4" bestFit="1" customWidth="1"/>
    <col min="10507" max="10507" width="9.42578125" style="4" bestFit="1" customWidth="1"/>
    <col min="10508" max="10508" width="9.85546875" style="4" bestFit="1" customWidth="1"/>
    <col min="10509" max="10509" width="12.28515625" style="4" bestFit="1" customWidth="1"/>
    <col min="10510" max="10752" width="9.140625" style="4"/>
    <col min="10753" max="10753" width="0" style="4" hidden="1" customWidth="1"/>
    <col min="10754" max="10754" width="107.42578125" style="4" customWidth="1"/>
    <col min="10755" max="10755" width="18.7109375" style="4" customWidth="1"/>
    <col min="10756" max="10756" width="14.28515625" style="4" customWidth="1"/>
    <col min="10757" max="10757" width="18.7109375" style="4" customWidth="1"/>
    <col min="10758" max="10758" width="10.7109375" style="4" customWidth="1"/>
    <col min="10759" max="10759" width="14.7109375" style="4" customWidth="1"/>
    <col min="10760" max="10760" width="18.5703125" style="4" customWidth="1"/>
    <col min="10761" max="10761" width="15.140625" style="4" bestFit="1" customWidth="1"/>
    <col min="10762" max="10762" width="16.5703125" style="4" bestFit="1" customWidth="1"/>
    <col min="10763" max="10763" width="9.42578125" style="4" bestFit="1" customWidth="1"/>
    <col min="10764" max="10764" width="9.85546875" style="4" bestFit="1" customWidth="1"/>
    <col min="10765" max="10765" width="12.28515625" style="4" bestFit="1" customWidth="1"/>
    <col min="10766" max="11008" width="9.140625" style="4"/>
    <col min="11009" max="11009" width="0" style="4" hidden="1" customWidth="1"/>
    <col min="11010" max="11010" width="107.42578125" style="4" customWidth="1"/>
    <col min="11011" max="11011" width="18.7109375" style="4" customWidth="1"/>
    <col min="11012" max="11012" width="14.28515625" style="4" customWidth="1"/>
    <col min="11013" max="11013" width="18.7109375" style="4" customWidth="1"/>
    <col min="11014" max="11014" width="10.7109375" style="4" customWidth="1"/>
    <col min="11015" max="11015" width="14.7109375" style="4" customWidth="1"/>
    <col min="11016" max="11016" width="18.5703125" style="4" customWidth="1"/>
    <col min="11017" max="11017" width="15.140625" style="4" bestFit="1" customWidth="1"/>
    <col min="11018" max="11018" width="16.5703125" style="4" bestFit="1" customWidth="1"/>
    <col min="11019" max="11019" width="9.42578125" style="4" bestFit="1" customWidth="1"/>
    <col min="11020" max="11020" width="9.85546875" style="4" bestFit="1" customWidth="1"/>
    <col min="11021" max="11021" width="12.28515625" style="4" bestFit="1" customWidth="1"/>
    <col min="11022" max="11264" width="9.140625" style="4"/>
    <col min="11265" max="11265" width="0" style="4" hidden="1" customWidth="1"/>
    <col min="11266" max="11266" width="107.42578125" style="4" customWidth="1"/>
    <col min="11267" max="11267" width="18.7109375" style="4" customWidth="1"/>
    <col min="11268" max="11268" width="14.28515625" style="4" customWidth="1"/>
    <col min="11269" max="11269" width="18.7109375" style="4" customWidth="1"/>
    <col min="11270" max="11270" width="10.7109375" style="4" customWidth="1"/>
    <col min="11271" max="11271" width="14.7109375" style="4" customWidth="1"/>
    <col min="11272" max="11272" width="18.5703125" style="4" customWidth="1"/>
    <col min="11273" max="11273" width="15.140625" style="4" bestFit="1" customWidth="1"/>
    <col min="11274" max="11274" width="16.5703125" style="4" bestFit="1" customWidth="1"/>
    <col min="11275" max="11275" width="9.42578125" style="4" bestFit="1" customWidth="1"/>
    <col min="11276" max="11276" width="9.85546875" style="4" bestFit="1" customWidth="1"/>
    <col min="11277" max="11277" width="12.28515625" style="4" bestFit="1" customWidth="1"/>
    <col min="11278" max="11520" width="9.140625" style="4"/>
    <col min="11521" max="11521" width="0" style="4" hidden="1" customWidth="1"/>
    <col min="11522" max="11522" width="107.42578125" style="4" customWidth="1"/>
    <col min="11523" max="11523" width="18.7109375" style="4" customWidth="1"/>
    <col min="11524" max="11524" width="14.28515625" style="4" customWidth="1"/>
    <col min="11525" max="11525" width="18.7109375" style="4" customWidth="1"/>
    <col min="11526" max="11526" width="10.7109375" style="4" customWidth="1"/>
    <col min="11527" max="11527" width="14.7109375" style="4" customWidth="1"/>
    <col min="11528" max="11528" width="18.5703125" style="4" customWidth="1"/>
    <col min="11529" max="11529" width="15.140625" style="4" bestFit="1" customWidth="1"/>
    <col min="11530" max="11530" width="16.5703125" style="4" bestFit="1" customWidth="1"/>
    <col min="11531" max="11531" width="9.42578125" style="4" bestFit="1" customWidth="1"/>
    <col min="11532" max="11532" width="9.85546875" style="4" bestFit="1" customWidth="1"/>
    <col min="11533" max="11533" width="12.28515625" style="4" bestFit="1" customWidth="1"/>
    <col min="11534" max="11776" width="9.140625" style="4"/>
    <col min="11777" max="11777" width="0" style="4" hidden="1" customWidth="1"/>
    <col min="11778" max="11778" width="107.42578125" style="4" customWidth="1"/>
    <col min="11779" max="11779" width="18.7109375" style="4" customWidth="1"/>
    <col min="11780" max="11780" width="14.28515625" style="4" customWidth="1"/>
    <col min="11781" max="11781" width="18.7109375" style="4" customWidth="1"/>
    <col min="11782" max="11782" width="10.7109375" style="4" customWidth="1"/>
    <col min="11783" max="11783" width="14.7109375" style="4" customWidth="1"/>
    <col min="11784" max="11784" width="18.5703125" style="4" customWidth="1"/>
    <col min="11785" max="11785" width="15.140625" style="4" bestFit="1" customWidth="1"/>
    <col min="11786" max="11786" width="16.5703125" style="4" bestFit="1" customWidth="1"/>
    <col min="11787" max="11787" width="9.42578125" style="4" bestFit="1" customWidth="1"/>
    <col min="11788" max="11788" width="9.85546875" style="4" bestFit="1" customWidth="1"/>
    <col min="11789" max="11789" width="12.28515625" style="4" bestFit="1" customWidth="1"/>
    <col min="11790" max="12032" width="9.140625" style="4"/>
    <col min="12033" max="12033" width="0" style="4" hidden="1" customWidth="1"/>
    <col min="12034" max="12034" width="107.42578125" style="4" customWidth="1"/>
    <col min="12035" max="12035" width="18.7109375" style="4" customWidth="1"/>
    <col min="12036" max="12036" width="14.28515625" style="4" customWidth="1"/>
    <col min="12037" max="12037" width="18.7109375" style="4" customWidth="1"/>
    <col min="12038" max="12038" width="10.7109375" style="4" customWidth="1"/>
    <col min="12039" max="12039" width="14.7109375" style="4" customWidth="1"/>
    <col min="12040" max="12040" width="18.5703125" style="4" customWidth="1"/>
    <col min="12041" max="12041" width="15.140625" style="4" bestFit="1" customWidth="1"/>
    <col min="12042" max="12042" width="16.5703125" style="4" bestFit="1" customWidth="1"/>
    <col min="12043" max="12043" width="9.42578125" style="4" bestFit="1" customWidth="1"/>
    <col min="12044" max="12044" width="9.85546875" style="4" bestFit="1" customWidth="1"/>
    <col min="12045" max="12045" width="12.28515625" style="4" bestFit="1" customWidth="1"/>
    <col min="12046" max="12288" width="9.140625" style="4"/>
    <col min="12289" max="12289" width="0" style="4" hidden="1" customWidth="1"/>
    <col min="12290" max="12290" width="107.42578125" style="4" customWidth="1"/>
    <col min="12291" max="12291" width="18.7109375" style="4" customWidth="1"/>
    <col min="12292" max="12292" width="14.28515625" style="4" customWidth="1"/>
    <col min="12293" max="12293" width="18.7109375" style="4" customWidth="1"/>
    <col min="12294" max="12294" width="10.7109375" style="4" customWidth="1"/>
    <col min="12295" max="12295" width="14.7109375" style="4" customWidth="1"/>
    <col min="12296" max="12296" width="18.5703125" style="4" customWidth="1"/>
    <col min="12297" max="12297" width="15.140625" style="4" bestFit="1" customWidth="1"/>
    <col min="12298" max="12298" width="16.5703125" style="4" bestFit="1" customWidth="1"/>
    <col min="12299" max="12299" width="9.42578125" style="4" bestFit="1" customWidth="1"/>
    <col min="12300" max="12300" width="9.85546875" style="4" bestFit="1" customWidth="1"/>
    <col min="12301" max="12301" width="12.28515625" style="4" bestFit="1" customWidth="1"/>
    <col min="12302" max="12544" width="9.140625" style="4"/>
    <col min="12545" max="12545" width="0" style="4" hidden="1" customWidth="1"/>
    <col min="12546" max="12546" width="107.42578125" style="4" customWidth="1"/>
    <col min="12547" max="12547" width="18.7109375" style="4" customWidth="1"/>
    <col min="12548" max="12548" width="14.28515625" style="4" customWidth="1"/>
    <col min="12549" max="12549" width="18.7109375" style="4" customWidth="1"/>
    <col min="12550" max="12550" width="10.7109375" style="4" customWidth="1"/>
    <col min="12551" max="12551" width="14.7109375" style="4" customWidth="1"/>
    <col min="12552" max="12552" width="18.5703125" style="4" customWidth="1"/>
    <col min="12553" max="12553" width="15.140625" style="4" bestFit="1" customWidth="1"/>
    <col min="12554" max="12554" width="16.5703125" style="4" bestFit="1" customWidth="1"/>
    <col min="12555" max="12555" width="9.42578125" style="4" bestFit="1" customWidth="1"/>
    <col min="12556" max="12556" width="9.85546875" style="4" bestFit="1" customWidth="1"/>
    <col min="12557" max="12557" width="12.28515625" style="4" bestFit="1" customWidth="1"/>
    <col min="12558" max="12800" width="9.140625" style="4"/>
    <col min="12801" max="12801" width="0" style="4" hidden="1" customWidth="1"/>
    <col min="12802" max="12802" width="107.42578125" style="4" customWidth="1"/>
    <col min="12803" max="12803" width="18.7109375" style="4" customWidth="1"/>
    <col min="12804" max="12804" width="14.28515625" style="4" customWidth="1"/>
    <col min="12805" max="12805" width="18.7109375" style="4" customWidth="1"/>
    <col min="12806" max="12806" width="10.7109375" style="4" customWidth="1"/>
    <col min="12807" max="12807" width="14.7109375" style="4" customWidth="1"/>
    <col min="12808" max="12808" width="18.5703125" style="4" customWidth="1"/>
    <col min="12809" max="12809" width="15.140625" style="4" bestFit="1" customWidth="1"/>
    <col min="12810" max="12810" width="16.5703125" style="4" bestFit="1" customWidth="1"/>
    <col min="12811" max="12811" width="9.42578125" style="4" bestFit="1" customWidth="1"/>
    <col min="12812" max="12812" width="9.85546875" style="4" bestFit="1" customWidth="1"/>
    <col min="12813" max="12813" width="12.28515625" style="4" bestFit="1" customWidth="1"/>
    <col min="12814" max="13056" width="9.140625" style="4"/>
    <col min="13057" max="13057" width="0" style="4" hidden="1" customWidth="1"/>
    <col min="13058" max="13058" width="107.42578125" style="4" customWidth="1"/>
    <col min="13059" max="13059" width="18.7109375" style="4" customWidth="1"/>
    <col min="13060" max="13060" width="14.28515625" style="4" customWidth="1"/>
    <col min="13061" max="13061" width="18.7109375" style="4" customWidth="1"/>
    <col min="13062" max="13062" width="10.7109375" style="4" customWidth="1"/>
    <col min="13063" max="13063" width="14.7109375" style="4" customWidth="1"/>
    <col min="13064" max="13064" width="18.5703125" style="4" customWidth="1"/>
    <col min="13065" max="13065" width="15.140625" style="4" bestFit="1" customWidth="1"/>
    <col min="13066" max="13066" width="16.5703125" style="4" bestFit="1" customWidth="1"/>
    <col min="13067" max="13067" width="9.42578125" style="4" bestFit="1" customWidth="1"/>
    <col min="13068" max="13068" width="9.85546875" style="4" bestFit="1" customWidth="1"/>
    <col min="13069" max="13069" width="12.28515625" style="4" bestFit="1" customWidth="1"/>
    <col min="13070" max="13312" width="9.140625" style="4"/>
    <col min="13313" max="13313" width="0" style="4" hidden="1" customWidth="1"/>
    <col min="13314" max="13314" width="107.42578125" style="4" customWidth="1"/>
    <col min="13315" max="13315" width="18.7109375" style="4" customWidth="1"/>
    <col min="13316" max="13316" width="14.28515625" style="4" customWidth="1"/>
    <col min="13317" max="13317" width="18.7109375" style="4" customWidth="1"/>
    <col min="13318" max="13318" width="10.7109375" style="4" customWidth="1"/>
    <col min="13319" max="13319" width="14.7109375" style="4" customWidth="1"/>
    <col min="13320" max="13320" width="18.5703125" style="4" customWidth="1"/>
    <col min="13321" max="13321" width="15.140625" style="4" bestFit="1" customWidth="1"/>
    <col min="13322" max="13322" width="16.5703125" style="4" bestFit="1" customWidth="1"/>
    <col min="13323" max="13323" width="9.42578125" style="4" bestFit="1" customWidth="1"/>
    <col min="13324" max="13324" width="9.85546875" style="4" bestFit="1" customWidth="1"/>
    <col min="13325" max="13325" width="12.28515625" style="4" bestFit="1" customWidth="1"/>
    <col min="13326" max="13568" width="9.140625" style="4"/>
    <col min="13569" max="13569" width="0" style="4" hidden="1" customWidth="1"/>
    <col min="13570" max="13570" width="107.42578125" style="4" customWidth="1"/>
    <col min="13571" max="13571" width="18.7109375" style="4" customWidth="1"/>
    <col min="13572" max="13572" width="14.28515625" style="4" customWidth="1"/>
    <col min="13573" max="13573" width="18.7109375" style="4" customWidth="1"/>
    <col min="13574" max="13574" width="10.7109375" style="4" customWidth="1"/>
    <col min="13575" max="13575" width="14.7109375" style="4" customWidth="1"/>
    <col min="13576" max="13576" width="18.5703125" style="4" customWidth="1"/>
    <col min="13577" max="13577" width="15.140625" style="4" bestFit="1" customWidth="1"/>
    <col min="13578" max="13578" width="16.5703125" style="4" bestFit="1" customWidth="1"/>
    <col min="13579" max="13579" width="9.42578125" style="4" bestFit="1" customWidth="1"/>
    <col min="13580" max="13580" width="9.85546875" style="4" bestFit="1" customWidth="1"/>
    <col min="13581" max="13581" width="12.28515625" style="4" bestFit="1" customWidth="1"/>
    <col min="13582" max="13824" width="9.140625" style="4"/>
    <col min="13825" max="13825" width="0" style="4" hidden="1" customWidth="1"/>
    <col min="13826" max="13826" width="107.42578125" style="4" customWidth="1"/>
    <col min="13827" max="13827" width="18.7109375" style="4" customWidth="1"/>
    <col min="13828" max="13828" width="14.28515625" style="4" customWidth="1"/>
    <col min="13829" max="13829" width="18.7109375" style="4" customWidth="1"/>
    <col min="13830" max="13830" width="10.7109375" style="4" customWidth="1"/>
    <col min="13831" max="13831" width="14.7109375" style="4" customWidth="1"/>
    <col min="13832" max="13832" width="18.5703125" style="4" customWidth="1"/>
    <col min="13833" max="13833" width="15.140625" style="4" bestFit="1" customWidth="1"/>
    <col min="13834" max="13834" width="16.5703125" style="4" bestFit="1" customWidth="1"/>
    <col min="13835" max="13835" width="9.42578125" style="4" bestFit="1" customWidth="1"/>
    <col min="13836" max="13836" width="9.85546875" style="4" bestFit="1" customWidth="1"/>
    <col min="13837" max="13837" width="12.28515625" style="4" bestFit="1" customWidth="1"/>
    <col min="13838" max="14080" width="9.140625" style="4"/>
    <col min="14081" max="14081" width="0" style="4" hidden="1" customWidth="1"/>
    <col min="14082" max="14082" width="107.42578125" style="4" customWidth="1"/>
    <col min="14083" max="14083" width="18.7109375" style="4" customWidth="1"/>
    <col min="14084" max="14084" width="14.28515625" style="4" customWidth="1"/>
    <col min="14085" max="14085" width="18.7109375" style="4" customWidth="1"/>
    <col min="14086" max="14086" width="10.7109375" style="4" customWidth="1"/>
    <col min="14087" max="14087" width="14.7109375" style="4" customWidth="1"/>
    <col min="14088" max="14088" width="18.5703125" style="4" customWidth="1"/>
    <col min="14089" max="14089" width="15.140625" style="4" bestFit="1" customWidth="1"/>
    <col min="14090" max="14090" width="16.5703125" style="4" bestFit="1" customWidth="1"/>
    <col min="14091" max="14091" width="9.42578125" style="4" bestFit="1" customWidth="1"/>
    <col min="14092" max="14092" width="9.85546875" style="4" bestFit="1" customWidth="1"/>
    <col min="14093" max="14093" width="12.28515625" style="4" bestFit="1" customWidth="1"/>
    <col min="14094" max="14336" width="9.140625" style="4"/>
    <col min="14337" max="14337" width="0" style="4" hidden="1" customWidth="1"/>
    <col min="14338" max="14338" width="107.42578125" style="4" customWidth="1"/>
    <col min="14339" max="14339" width="18.7109375" style="4" customWidth="1"/>
    <col min="14340" max="14340" width="14.28515625" style="4" customWidth="1"/>
    <col min="14341" max="14341" width="18.7109375" style="4" customWidth="1"/>
    <col min="14342" max="14342" width="10.7109375" style="4" customWidth="1"/>
    <col min="14343" max="14343" width="14.7109375" style="4" customWidth="1"/>
    <col min="14344" max="14344" width="18.5703125" style="4" customWidth="1"/>
    <col min="14345" max="14345" width="15.140625" style="4" bestFit="1" customWidth="1"/>
    <col min="14346" max="14346" width="16.5703125" style="4" bestFit="1" customWidth="1"/>
    <col min="14347" max="14347" width="9.42578125" style="4" bestFit="1" customWidth="1"/>
    <col min="14348" max="14348" width="9.85546875" style="4" bestFit="1" customWidth="1"/>
    <col min="14349" max="14349" width="12.28515625" style="4" bestFit="1" customWidth="1"/>
    <col min="14350" max="14592" width="9.140625" style="4"/>
    <col min="14593" max="14593" width="0" style="4" hidden="1" customWidth="1"/>
    <col min="14594" max="14594" width="107.42578125" style="4" customWidth="1"/>
    <col min="14595" max="14595" width="18.7109375" style="4" customWidth="1"/>
    <col min="14596" max="14596" width="14.28515625" style="4" customWidth="1"/>
    <col min="14597" max="14597" width="18.7109375" style="4" customWidth="1"/>
    <col min="14598" max="14598" width="10.7109375" style="4" customWidth="1"/>
    <col min="14599" max="14599" width="14.7109375" style="4" customWidth="1"/>
    <col min="14600" max="14600" width="18.5703125" style="4" customWidth="1"/>
    <col min="14601" max="14601" width="15.140625" style="4" bestFit="1" customWidth="1"/>
    <col min="14602" max="14602" width="16.5703125" style="4" bestFit="1" customWidth="1"/>
    <col min="14603" max="14603" width="9.42578125" style="4" bestFit="1" customWidth="1"/>
    <col min="14604" max="14604" width="9.85546875" style="4" bestFit="1" customWidth="1"/>
    <col min="14605" max="14605" width="12.28515625" style="4" bestFit="1" customWidth="1"/>
    <col min="14606" max="14848" width="9.140625" style="4"/>
    <col min="14849" max="14849" width="0" style="4" hidden="1" customWidth="1"/>
    <col min="14850" max="14850" width="107.42578125" style="4" customWidth="1"/>
    <col min="14851" max="14851" width="18.7109375" style="4" customWidth="1"/>
    <col min="14852" max="14852" width="14.28515625" style="4" customWidth="1"/>
    <col min="14853" max="14853" width="18.7109375" style="4" customWidth="1"/>
    <col min="14854" max="14854" width="10.7109375" style="4" customWidth="1"/>
    <col min="14855" max="14855" width="14.7109375" style="4" customWidth="1"/>
    <col min="14856" max="14856" width="18.5703125" style="4" customWidth="1"/>
    <col min="14857" max="14857" width="15.140625" style="4" bestFit="1" customWidth="1"/>
    <col min="14858" max="14858" width="16.5703125" style="4" bestFit="1" customWidth="1"/>
    <col min="14859" max="14859" width="9.42578125" style="4" bestFit="1" customWidth="1"/>
    <col min="14860" max="14860" width="9.85546875" style="4" bestFit="1" customWidth="1"/>
    <col min="14861" max="14861" width="12.28515625" style="4" bestFit="1" customWidth="1"/>
    <col min="14862" max="15104" width="9.140625" style="4"/>
    <col min="15105" max="15105" width="0" style="4" hidden="1" customWidth="1"/>
    <col min="15106" max="15106" width="107.42578125" style="4" customWidth="1"/>
    <col min="15107" max="15107" width="18.7109375" style="4" customWidth="1"/>
    <col min="15108" max="15108" width="14.28515625" style="4" customWidth="1"/>
    <col min="15109" max="15109" width="18.7109375" style="4" customWidth="1"/>
    <col min="15110" max="15110" width="10.7109375" style="4" customWidth="1"/>
    <col min="15111" max="15111" width="14.7109375" style="4" customWidth="1"/>
    <col min="15112" max="15112" width="18.5703125" style="4" customWidth="1"/>
    <col min="15113" max="15113" width="15.140625" style="4" bestFit="1" customWidth="1"/>
    <col min="15114" max="15114" width="16.5703125" style="4" bestFit="1" customWidth="1"/>
    <col min="15115" max="15115" width="9.42578125" style="4" bestFit="1" customWidth="1"/>
    <col min="15116" max="15116" width="9.85546875" style="4" bestFit="1" customWidth="1"/>
    <col min="15117" max="15117" width="12.28515625" style="4" bestFit="1" customWidth="1"/>
    <col min="15118" max="15360" width="9.140625" style="4"/>
    <col min="15361" max="15361" width="0" style="4" hidden="1" customWidth="1"/>
    <col min="15362" max="15362" width="107.42578125" style="4" customWidth="1"/>
    <col min="15363" max="15363" width="18.7109375" style="4" customWidth="1"/>
    <col min="15364" max="15364" width="14.28515625" style="4" customWidth="1"/>
    <col min="15365" max="15365" width="18.7109375" style="4" customWidth="1"/>
    <col min="15366" max="15366" width="10.7109375" style="4" customWidth="1"/>
    <col min="15367" max="15367" width="14.7109375" style="4" customWidth="1"/>
    <col min="15368" max="15368" width="18.5703125" style="4" customWidth="1"/>
    <col min="15369" max="15369" width="15.140625" style="4" bestFit="1" customWidth="1"/>
    <col min="15370" max="15370" width="16.5703125" style="4" bestFit="1" customWidth="1"/>
    <col min="15371" max="15371" width="9.42578125" style="4" bestFit="1" customWidth="1"/>
    <col min="15372" max="15372" width="9.85546875" style="4" bestFit="1" customWidth="1"/>
    <col min="15373" max="15373" width="12.28515625" style="4" bestFit="1" customWidth="1"/>
    <col min="15374" max="15616" width="9.140625" style="4"/>
    <col min="15617" max="15617" width="0" style="4" hidden="1" customWidth="1"/>
    <col min="15618" max="15618" width="107.42578125" style="4" customWidth="1"/>
    <col min="15619" max="15619" width="18.7109375" style="4" customWidth="1"/>
    <col min="15620" max="15620" width="14.28515625" style="4" customWidth="1"/>
    <col min="15621" max="15621" width="18.7109375" style="4" customWidth="1"/>
    <col min="15622" max="15622" width="10.7109375" style="4" customWidth="1"/>
    <col min="15623" max="15623" width="14.7109375" style="4" customWidth="1"/>
    <col min="15624" max="15624" width="18.5703125" style="4" customWidth="1"/>
    <col min="15625" max="15625" width="15.140625" style="4" bestFit="1" customWidth="1"/>
    <col min="15626" max="15626" width="16.5703125" style="4" bestFit="1" customWidth="1"/>
    <col min="15627" max="15627" width="9.42578125" style="4" bestFit="1" customWidth="1"/>
    <col min="15628" max="15628" width="9.85546875" style="4" bestFit="1" customWidth="1"/>
    <col min="15629" max="15629" width="12.28515625" style="4" bestFit="1" customWidth="1"/>
    <col min="15630" max="15872" width="9.140625" style="4"/>
    <col min="15873" max="15873" width="0" style="4" hidden="1" customWidth="1"/>
    <col min="15874" max="15874" width="107.42578125" style="4" customWidth="1"/>
    <col min="15875" max="15875" width="18.7109375" style="4" customWidth="1"/>
    <col min="15876" max="15876" width="14.28515625" style="4" customWidth="1"/>
    <col min="15877" max="15877" width="18.7109375" style="4" customWidth="1"/>
    <col min="15878" max="15878" width="10.7109375" style="4" customWidth="1"/>
    <col min="15879" max="15879" width="14.7109375" style="4" customWidth="1"/>
    <col min="15880" max="15880" width="18.5703125" style="4" customWidth="1"/>
    <col min="15881" max="15881" width="15.140625" style="4" bestFit="1" customWidth="1"/>
    <col min="15882" max="15882" width="16.5703125" style="4" bestFit="1" customWidth="1"/>
    <col min="15883" max="15883" width="9.42578125" style="4" bestFit="1" customWidth="1"/>
    <col min="15884" max="15884" width="9.85546875" style="4" bestFit="1" customWidth="1"/>
    <col min="15885" max="15885" width="12.28515625" style="4" bestFit="1" customWidth="1"/>
    <col min="15886" max="16128" width="9.140625" style="4"/>
    <col min="16129" max="16129" width="0" style="4" hidden="1" customWidth="1"/>
    <col min="16130" max="16130" width="107.42578125" style="4" customWidth="1"/>
    <col min="16131" max="16131" width="18.7109375" style="4" customWidth="1"/>
    <col min="16132" max="16132" width="14.28515625" style="4" customWidth="1"/>
    <col min="16133" max="16133" width="18.7109375" style="4" customWidth="1"/>
    <col min="16134" max="16134" width="10.7109375" style="4" customWidth="1"/>
    <col min="16135" max="16135" width="14.7109375" style="4" customWidth="1"/>
    <col min="16136" max="16136" width="18.5703125" style="4" customWidth="1"/>
    <col min="16137" max="16137" width="15.140625" style="4" bestFit="1" customWidth="1"/>
    <col min="16138" max="16138" width="16.5703125" style="4" bestFit="1" customWidth="1"/>
    <col min="16139" max="16139" width="9.42578125" style="4" bestFit="1" customWidth="1"/>
    <col min="16140" max="16140" width="9.85546875" style="4" bestFit="1" customWidth="1"/>
    <col min="16141" max="16141" width="12.28515625" style="4" bestFit="1" customWidth="1"/>
    <col min="16142" max="16384" width="9.140625" style="4"/>
  </cols>
  <sheetData>
    <row r="1" spans="1:20" hidden="1" x14ac:dyDescent="0.25">
      <c r="A1" s="313"/>
      <c r="B1" s="1" t="s">
        <v>0</v>
      </c>
      <c r="C1" s="2"/>
      <c r="D1" s="2"/>
      <c r="E1" s="2"/>
      <c r="F1" s="2"/>
      <c r="G1" s="2"/>
      <c r="H1" s="3"/>
    </row>
    <row r="2" spans="1:20" hidden="1" x14ac:dyDescent="0.25">
      <c r="A2" s="315"/>
      <c r="B2" s="7" t="s">
        <v>1</v>
      </c>
      <c r="C2" s="8"/>
      <c r="D2" s="8"/>
      <c r="E2" s="8"/>
      <c r="F2" s="8"/>
      <c r="G2" s="8"/>
      <c r="H2" s="9"/>
    </row>
    <row r="3" spans="1:20" x14ac:dyDescent="0.25">
      <c r="A3" s="315"/>
      <c r="B3" s="117" t="s">
        <v>2</v>
      </c>
      <c r="C3" s="118"/>
      <c r="D3" s="119"/>
      <c r="E3" s="120"/>
      <c r="F3" s="120"/>
      <c r="G3" s="120"/>
      <c r="H3" s="316"/>
    </row>
    <row r="4" spans="1:20" x14ac:dyDescent="0.25">
      <c r="A4" s="315"/>
      <c r="B4" s="122" t="s">
        <v>563</v>
      </c>
      <c r="C4" s="123"/>
      <c r="D4" s="123"/>
      <c r="E4" s="123"/>
      <c r="F4" s="123"/>
      <c r="G4" s="123"/>
      <c r="H4" s="124"/>
    </row>
    <row r="5" spans="1:20" x14ac:dyDescent="0.25">
      <c r="A5" s="315"/>
      <c r="B5" s="93" t="s">
        <v>4</v>
      </c>
      <c r="C5" s="93"/>
      <c r="D5" s="93"/>
      <c r="E5" s="93"/>
      <c r="F5" s="93"/>
      <c r="G5" s="93"/>
      <c r="H5" s="93"/>
      <c r="I5" s="93"/>
    </row>
    <row r="6" spans="1:20" x14ac:dyDescent="0.25">
      <c r="A6" s="315"/>
      <c r="B6" s="117"/>
      <c r="C6" s="125"/>
      <c r="D6" s="126"/>
      <c r="E6" s="125"/>
      <c r="F6" s="125"/>
      <c r="G6" s="125"/>
      <c r="H6" s="199"/>
    </row>
    <row r="7" spans="1:20" ht="30" x14ac:dyDescent="0.25">
      <c r="A7" s="315"/>
      <c r="B7" s="21" t="s">
        <v>5</v>
      </c>
      <c r="C7" s="181" t="s">
        <v>6</v>
      </c>
      <c r="D7" s="182" t="s">
        <v>7</v>
      </c>
      <c r="E7" s="23" t="s">
        <v>8</v>
      </c>
      <c r="F7" s="183" t="s">
        <v>9</v>
      </c>
      <c r="G7" s="24" t="s">
        <v>10</v>
      </c>
      <c r="H7" s="183" t="s">
        <v>11</v>
      </c>
    </row>
    <row r="8" spans="1:20" x14ac:dyDescent="0.25">
      <c r="A8" s="315"/>
      <c r="B8" s="117" t="s">
        <v>12</v>
      </c>
      <c r="C8" s="317"/>
      <c r="D8" s="318"/>
      <c r="E8" s="319"/>
      <c r="F8" s="319"/>
      <c r="G8" s="319"/>
      <c r="H8" s="320"/>
    </row>
    <row r="9" spans="1:20" x14ac:dyDescent="0.25">
      <c r="A9" s="315"/>
      <c r="B9" s="10" t="s">
        <v>13</v>
      </c>
      <c r="C9" s="26"/>
      <c r="D9" s="128"/>
      <c r="E9" s="129"/>
      <c r="F9" s="130"/>
      <c r="G9" s="130"/>
      <c r="H9" s="321"/>
    </row>
    <row r="10" spans="1:20" x14ac:dyDescent="0.25">
      <c r="A10" s="315"/>
      <c r="B10" s="34" t="s">
        <v>14</v>
      </c>
      <c r="C10" s="26"/>
      <c r="D10" s="128"/>
      <c r="E10" s="129"/>
      <c r="F10" s="130"/>
      <c r="G10" s="130"/>
      <c r="H10" s="321"/>
      <c r="J10" s="4"/>
    </row>
    <row r="11" spans="1:20" x14ac:dyDescent="0.25">
      <c r="A11" s="315"/>
      <c r="B11" s="43" t="s">
        <v>564</v>
      </c>
      <c r="C11" s="54" t="s">
        <v>16</v>
      </c>
      <c r="D11" s="96">
        <v>1750</v>
      </c>
      <c r="E11" s="195">
        <v>17815.45</v>
      </c>
      <c r="F11" s="186">
        <v>4.4800000000000004</v>
      </c>
      <c r="G11" s="186">
        <v>6.2850000000000001</v>
      </c>
      <c r="H11" s="47" t="s">
        <v>565</v>
      </c>
      <c r="I11" s="72"/>
      <c r="J11" s="215"/>
      <c r="K11" s="215"/>
      <c r="R11" s="201"/>
      <c r="S11" s="201"/>
      <c r="T11" s="201"/>
    </row>
    <row r="12" spans="1:20" x14ac:dyDescent="0.25">
      <c r="A12" s="315"/>
      <c r="B12" s="43" t="s">
        <v>566</v>
      </c>
      <c r="C12" s="54" t="s">
        <v>16</v>
      </c>
      <c r="D12" s="96">
        <v>1750</v>
      </c>
      <c r="E12" s="195">
        <v>17681.23</v>
      </c>
      <c r="F12" s="186">
        <v>4.45</v>
      </c>
      <c r="G12" s="186">
        <v>6.910000000000001</v>
      </c>
      <c r="H12" s="47" t="s">
        <v>567</v>
      </c>
      <c r="I12" s="72"/>
      <c r="J12" s="215"/>
      <c r="K12" s="215"/>
      <c r="R12" s="201"/>
      <c r="S12" s="201"/>
      <c r="T12" s="201"/>
    </row>
    <row r="13" spans="1:20" x14ac:dyDescent="0.25">
      <c r="A13" s="315"/>
      <c r="B13" s="43" t="s">
        <v>82</v>
      </c>
      <c r="C13" s="54" t="s">
        <v>16</v>
      </c>
      <c r="D13" s="96">
        <v>1610</v>
      </c>
      <c r="E13" s="195">
        <v>16749.650000000001</v>
      </c>
      <c r="F13" s="186">
        <v>4.21</v>
      </c>
      <c r="G13" s="186">
        <v>6.0248999999999997</v>
      </c>
      <c r="H13" s="47" t="s">
        <v>83</v>
      </c>
      <c r="I13" s="72"/>
      <c r="J13" s="215"/>
      <c r="K13" s="215"/>
      <c r="R13" s="201"/>
      <c r="S13" s="201"/>
      <c r="T13" s="201"/>
    </row>
    <row r="14" spans="1:20" x14ac:dyDescent="0.25">
      <c r="A14" s="315"/>
      <c r="B14" s="43" t="s">
        <v>568</v>
      </c>
      <c r="C14" s="54" t="s">
        <v>16</v>
      </c>
      <c r="D14" s="96">
        <v>1500</v>
      </c>
      <c r="E14" s="195">
        <v>15118.16</v>
      </c>
      <c r="F14" s="186">
        <v>3.8</v>
      </c>
      <c r="G14" s="186">
        <v>6.23</v>
      </c>
      <c r="H14" s="47" t="s">
        <v>569</v>
      </c>
      <c r="I14" s="72"/>
      <c r="J14" s="215"/>
      <c r="K14" s="215"/>
      <c r="R14" s="201"/>
      <c r="S14" s="201"/>
      <c r="T14" s="201"/>
    </row>
    <row r="15" spans="1:20" x14ac:dyDescent="0.25">
      <c r="A15" s="315"/>
      <c r="B15" s="43" t="s">
        <v>509</v>
      </c>
      <c r="C15" s="54" t="s">
        <v>16</v>
      </c>
      <c r="D15" s="96">
        <v>1300</v>
      </c>
      <c r="E15" s="195">
        <v>13490</v>
      </c>
      <c r="F15" s="186">
        <v>3.39</v>
      </c>
      <c r="G15" s="186">
        <v>6.4300000000000006</v>
      </c>
      <c r="H15" s="47" t="s">
        <v>510</v>
      </c>
      <c r="I15" s="72"/>
      <c r="J15" s="215"/>
      <c r="K15" s="215"/>
      <c r="R15" s="201"/>
      <c r="S15" s="201"/>
      <c r="T15" s="201"/>
    </row>
    <row r="16" spans="1:20" x14ac:dyDescent="0.25">
      <c r="A16" s="315"/>
      <c r="B16" s="43" t="s">
        <v>570</v>
      </c>
      <c r="C16" s="54" t="s">
        <v>16</v>
      </c>
      <c r="D16" s="96">
        <v>1000</v>
      </c>
      <c r="E16" s="195">
        <v>10239.34</v>
      </c>
      <c r="F16" s="186">
        <v>2.58</v>
      </c>
      <c r="G16" s="186">
        <v>6.15</v>
      </c>
      <c r="H16" s="47" t="s">
        <v>571</v>
      </c>
      <c r="I16" s="72"/>
      <c r="J16" s="215"/>
      <c r="K16" s="215"/>
      <c r="R16" s="201"/>
      <c r="S16" s="201"/>
      <c r="T16" s="201"/>
    </row>
    <row r="17" spans="1:20" x14ac:dyDescent="0.25">
      <c r="A17" s="315"/>
      <c r="B17" s="43" t="s">
        <v>406</v>
      </c>
      <c r="C17" s="54" t="s">
        <v>16</v>
      </c>
      <c r="D17" s="96">
        <v>1000</v>
      </c>
      <c r="E17" s="195">
        <v>10098.09</v>
      </c>
      <c r="F17" s="186">
        <v>2.54</v>
      </c>
      <c r="G17" s="186">
        <v>6.0000999999999998</v>
      </c>
      <c r="H17" s="47" t="s">
        <v>407</v>
      </c>
      <c r="I17" s="72"/>
      <c r="J17" s="215"/>
      <c r="K17" s="215"/>
      <c r="R17" s="201"/>
      <c r="S17" s="201"/>
      <c r="T17" s="201"/>
    </row>
    <row r="18" spans="1:20" x14ac:dyDescent="0.25">
      <c r="A18" s="315"/>
      <c r="B18" s="43" t="s">
        <v>572</v>
      </c>
      <c r="C18" s="54" t="s">
        <v>16</v>
      </c>
      <c r="D18" s="96">
        <v>1000</v>
      </c>
      <c r="E18" s="195">
        <v>10072.33</v>
      </c>
      <c r="F18" s="186">
        <v>2.5299999999999998</v>
      </c>
      <c r="G18" s="186">
        <v>6.7498000000000005</v>
      </c>
      <c r="H18" s="47" t="s">
        <v>573</v>
      </c>
      <c r="I18" s="72"/>
      <c r="J18" s="215"/>
      <c r="K18" s="215"/>
      <c r="R18" s="201"/>
      <c r="S18" s="201"/>
      <c r="T18" s="201"/>
    </row>
    <row r="19" spans="1:20" x14ac:dyDescent="0.25">
      <c r="A19" s="315"/>
      <c r="B19" s="43" t="s">
        <v>574</v>
      </c>
      <c r="C19" s="54" t="s">
        <v>16</v>
      </c>
      <c r="D19" s="96">
        <v>1000</v>
      </c>
      <c r="E19" s="195">
        <v>9966.51</v>
      </c>
      <c r="F19" s="186">
        <v>2.5099999999999998</v>
      </c>
      <c r="G19" s="186">
        <v>7.5908999999999986</v>
      </c>
      <c r="H19" s="47" t="s">
        <v>575</v>
      </c>
      <c r="I19" s="72"/>
      <c r="J19" s="215"/>
      <c r="K19" s="215"/>
      <c r="R19" s="201"/>
      <c r="S19" s="201"/>
      <c r="T19" s="201"/>
    </row>
    <row r="20" spans="1:20" x14ac:dyDescent="0.25">
      <c r="A20" s="315"/>
      <c r="B20" s="43" t="s">
        <v>421</v>
      </c>
      <c r="C20" s="54" t="s">
        <v>16</v>
      </c>
      <c r="D20" s="96">
        <v>1000</v>
      </c>
      <c r="E20" s="195">
        <v>9927.27</v>
      </c>
      <c r="F20" s="186">
        <v>2.5</v>
      </c>
      <c r="G20" s="186">
        <v>7.04</v>
      </c>
      <c r="H20" s="47" t="s">
        <v>422</v>
      </c>
      <c r="I20" s="72"/>
      <c r="J20" s="215"/>
      <c r="K20" s="215"/>
      <c r="R20" s="201"/>
      <c r="S20" s="201"/>
      <c r="T20" s="201"/>
    </row>
    <row r="21" spans="1:20" x14ac:dyDescent="0.25">
      <c r="A21" s="315"/>
      <c r="B21" s="43" t="s">
        <v>576</v>
      </c>
      <c r="C21" s="54" t="s">
        <v>16</v>
      </c>
      <c r="D21" s="96">
        <v>1000</v>
      </c>
      <c r="E21" s="195">
        <v>9935.16</v>
      </c>
      <c r="F21" s="186">
        <v>2.5</v>
      </c>
      <c r="G21" s="186">
        <v>7.0549999999999997</v>
      </c>
      <c r="H21" s="47" t="s">
        <v>577</v>
      </c>
      <c r="I21" s="72"/>
      <c r="J21" s="215"/>
      <c r="K21" s="215"/>
      <c r="R21" s="201"/>
      <c r="S21" s="201"/>
      <c r="T21" s="201"/>
    </row>
    <row r="22" spans="1:20" x14ac:dyDescent="0.25">
      <c r="A22" s="315"/>
      <c r="B22" s="43" t="s">
        <v>578</v>
      </c>
      <c r="C22" s="54" t="s">
        <v>16</v>
      </c>
      <c r="D22" s="96">
        <v>750</v>
      </c>
      <c r="E22" s="195">
        <v>7807.03</v>
      </c>
      <c r="F22" s="186">
        <v>1.96</v>
      </c>
      <c r="G22" s="186">
        <v>6.3</v>
      </c>
      <c r="H22" s="47" t="s">
        <v>579</v>
      </c>
      <c r="I22" s="72"/>
      <c r="J22" s="215"/>
      <c r="K22" s="215"/>
      <c r="R22" s="201"/>
      <c r="S22" s="201"/>
      <c r="T22" s="201"/>
    </row>
    <row r="23" spans="1:20" x14ac:dyDescent="0.25">
      <c r="A23" s="315"/>
      <c r="B23" s="43" t="s">
        <v>580</v>
      </c>
      <c r="C23" s="54" t="s">
        <v>16</v>
      </c>
      <c r="D23" s="96">
        <v>650</v>
      </c>
      <c r="E23" s="195">
        <v>6458.42</v>
      </c>
      <c r="F23" s="186">
        <v>1.62</v>
      </c>
      <c r="G23" s="186">
        <v>7.0148999999999999</v>
      </c>
      <c r="H23" s="47" t="s">
        <v>581</v>
      </c>
      <c r="I23" s="72"/>
      <c r="J23" s="215"/>
      <c r="K23" s="215"/>
      <c r="R23" s="201"/>
      <c r="S23" s="201"/>
      <c r="T23" s="201"/>
    </row>
    <row r="24" spans="1:20" x14ac:dyDescent="0.25">
      <c r="A24" s="315"/>
      <c r="B24" s="43" t="s">
        <v>532</v>
      </c>
      <c r="C24" s="54" t="s">
        <v>32</v>
      </c>
      <c r="D24" s="96">
        <v>400</v>
      </c>
      <c r="E24" s="195">
        <v>3974.89</v>
      </c>
      <c r="F24" s="186">
        <v>1</v>
      </c>
      <c r="G24" s="186">
        <v>7.2246999999999995</v>
      </c>
      <c r="H24" s="47" t="s">
        <v>533</v>
      </c>
      <c r="I24" s="72"/>
      <c r="J24" s="215"/>
      <c r="K24" s="215"/>
      <c r="R24" s="201"/>
      <c r="S24" s="201"/>
      <c r="T24" s="201"/>
    </row>
    <row r="25" spans="1:20" x14ac:dyDescent="0.25">
      <c r="A25" s="315"/>
      <c r="B25" s="43" t="s">
        <v>84</v>
      </c>
      <c r="C25" s="54" t="s">
        <v>16</v>
      </c>
      <c r="D25" s="96">
        <v>190</v>
      </c>
      <c r="E25" s="195">
        <v>1968.27</v>
      </c>
      <c r="F25" s="186">
        <v>0.5</v>
      </c>
      <c r="G25" s="186">
        <v>6.0548999999999999</v>
      </c>
      <c r="H25" s="47" t="s">
        <v>85</v>
      </c>
      <c r="I25" s="72"/>
      <c r="J25" s="215"/>
      <c r="K25" s="215"/>
      <c r="R25" s="201"/>
      <c r="S25" s="201"/>
      <c r="T25" s="201"/>
    </row>
    <row r="26" spans="1:20" x14ac:dyDescent="0.25">
      <c r="A26" s="315"/>
      <c r="B26" s="43" t="s">
        <v>582</v>
      </c>
      <c r="C26" s="54" t="s">
        <v>16</v>
      </c>
      <c r="D26" s="96">
        <v>150</v>
      </c>
      <c r="E26" s="195">
        <v>1549.77</v>
      </c>
      <c r="F26" s="186">
        <v>0.39</v>
      </c>
      <c r="G26" s="186">
        <v>5.7749999999999995</v>
      </c>
      <c r="H26" s="47" t="s">
        <v>583</v>
      </c>
      <c r="I26" s="72"/>
      <c r="J26" s="215"/>
      <c r="K26" s="215"/>
      <c r="R26" s="201"/>
      <c r="S26" s="201"/>
      <c r="T26" s="201"/>
    </row>
    <row r="27" spans="1:20" x14ac:dyDescent="0.25">
      <c r="A27" s="315"/>
      <c r="B27" s="43" t="s">
        <v>584</v>
      </c>
      <c r="C27" s="54" t="s">
        <v>16</v>
      </c>
      <c r="D27" s="96">
        <v>100</v>
      </c>
      <c r="E27" s="195">
        <v>1007.48</v>
      </c>
      <c r="F27" s="186">
        <v>0.25</v>
      </c>
      <c r="G27" s="186">
        <v>6.294999999999999</v>
      </c>
      <c r="H27" s="47" t="s">
        <v>585</v>
      </c>
      <c r="I27" s="72"/>
      <c r="J27" s="215"/>
      <c r="K27" s="215"/>
      <c r="R27" s="201"/>
      <c r="S27" s="201"/>
      <c r="T27" s="201"/>
    </row>
    <row r="28" spans="1:20" x14ac:dyDescent="0.25">
      <c r="A28" s="315"/>
      <c r="B28" s="10" t="s">
        <v>92</v>
      </c>
      <c r="C28" s="26"/>
      <c r="D28" s="322"/>
      <c r="E28" s="190">
        <f>SUM(E11:E27)</f>
        <v>163859.05000000002</v>
      </c>
      <c r="F28" s="190">
        <f>SUM(F11:F27)</f>
        <v>41.21</v>
      </c>
      <c r="G28" s="323"/>
      <c r="H28" s="321"/>
      <c r="J28" s="4"/>
    </row>
    <row r="29" spans="1:20" x14ac:dyDescent="0.25">
      <c r="A29" s="315"/>
      <c r="B29" s="10" t="s">
        <v>432</v>
      </c>
      <c r="C29" s="26"/>
      <c r="D29" s="240"/>
      <c r="E29" s="323"/>
      <c r="F29" s="323"/>
      <c r="G29" s="323"/>
      <c r="H29" s="47"/>
      <c r="I29" s="72"/>
      <c r="J29" s="72"/>
      <c r="K29" s="72"/>
      <c r="R29" s="201"/>
      <c r="S29" s="201"/>
      <c r="T29" s="201"/>
    </row>
    <row r="30" spans="1:20" x14ac:dyDescent="0.25">
      <c r="A30" s="315"/>
      <c r="B30" s="43" t="s">
        <v>586</v>
      </c>
      <c r="C30" s="43" t="s">
        <v>434</v>
      </c>
      <c r="D30" s="324">
        <v>14</v>
      </c>
      <c r="E30" s="195">
        <v>1320.41</v>
      </c>
      <c r="F30" s="195">
        <v>0.33</v>
      </c>
      <c r="G30" s="325">
        <v>6.8749999999999991</v>
      </c>
      <c r="H30" s="47" t="s">
        <v>587</v>
      </c>
      <c r="I30" s="72"/>
      <c r="J30" s="72"/>
      <c r="K30" s="72"/>
      <c r="R30" s="201"/>
      <c r="S30" s="201"/>
      <c r="T30" s="201"/>
    </row>
    <row r="31" spans="1:20" x14ac:dyDescent="0.25">
      <c r="A31" s="315"/>
      <c r="B31" s="43" t="s">
        <v>588</v>
      </c>
      <c r="C31" s="43" t="s">
        <v>434</v>
      </c>
      <c r="D31" s="324">
        <v>14</v>
      </c>
      <c r="E31" s="195">
        <v>1296.96</v>
      </c>
      <c r="F31" s="195">
        <v>0.33</v>
      </c>
      <c r="G31" s="325">
        <v>7.0249999999999995</v>
      </c>
      <c r="H31" s="47" t="s">
        <v>589</v>
      </c>
      <c r="I31" s="72"/>
      <c r="J31" s="72"/>
      <c r="K31" s="72"/>
      <c r="R31" s="201"/>
      <c r="S31" s="201"/>
      <c r="T31" s="201"/>
    </row>
    <row r="32" spans="1:20" x14ac:dyDescent="0.25">
      <c r="A32" s="315"/>
      <c r="B32" s="43" t="s">
        <v>590</v>
      </c>
      <c r="C32" s="43" t="s">
        <v>434</v>
      </c>
      <c r="D32" s="324">
        <v>14</v>
      </c>
      <c r="E32" s="195">
        <v>1274.22</v>
      </c>
      <c r="F32" s="195">
        <v>0.32</v>
      </c>
      <c r="G32" s="325">
        <v>7.07</v>
      </c>
      <c r="H32" s="47" t="s">
        <v>591</v>
      </c>
      <c r="I32" s="72"/>
      <c r="J32" s="72"/>
      <c r="K32" s="72"/>
      <c r="R32" s="201"/>
      <c r="S32" s="201"/>
      <c r="T32" s="201"/>
    </row>
    <row r="33" spans="1:20" x14ac:dyDescent="0.25">
      <c r="A33" s="315"/>
      <c r="B33" s="43" t="s">
        <v>592</v>
      </c>
      <c r="C33" s="43" t="s">
        <v>434</v>
      </c>
      <c r="D33" s="324">
        <v>14</v>
      </c>
      <c r="E33" s="195">
        <v>1245.9100000000001</v>
      </c>
      <c r="F33" s="195">
        <v>0.31</v>
      </c>
      <c r="G33" s="325">
        <v>7.4149999999999991</v>
      </c>
      <c r="H33" s="47" t="s">
        <v>593</v>
      </c>
      <c r="I33" s="72"/>
      <c r="J33" s="72"/>
      <c r="K33" s="72"/>
      <c r="R33" s="201"/>
      <c r="S33" s="201"/>
      <c r="T33" s="201"/>
    </row>
    <row r="34" spans="1:20" x14ac:dyDescent="0.25">
      <c r="A34" s="315"/>
      <c r="B34" s="43" t="s">
        <v>433</v>
      </c>
      <c r="C34" s="43" t="s">
        <v>434</v>
      </c>
      <c r="D34" s="324">
        <v>12</v>
      </c>
      <c r="E34" s="195">
        <v>1191.8399999999999</v>
      </c>
      <c r="F34" s="195">
        <v>0.3</v>
      </c>
      <c r="G34" s="325">
        <v>5.43</v>
      </c>
      <c r="H34" s="47" t="s">
        <v>435</v>
      </c>
      <c r="I34" s="72"/>
      <c r="J34" s="72"/>
      <c r="K34" s="72"/>
      <c r="R34" s="201"/>
      <c r="S34" s="201"/>
      <c r="T34" s="201"/>
    </row>
    <row r="35" spans="1:20" x14ac:dyDescent="0.25">
      <c r="A35" s="315"/>
      <c r="B35" s="43" t="s">
        <v>594</v>
      </c>
      <c r="C35" s="43" t="s">
        <v>434</v>
      </c>
      <c r="D35" s="324">
        <v>12</v>
      </c>
      <c r="E35" s="195">
        <v>1172.73</v>
      </c>
      <c r="F35" s="195">
        <v>0.3</v>
      </c>
      <c r="G35" s="325">
        <v>6.15</v>
      </c>
      <c r="H35" s="47" t="s">
        <v>595</v>
      </c>
      <c r="I35" s="72"/>
      <c r="J35" s="72"/>
      <c r="K35" s="72"/>
      <c r="R35" s="201"/>
      <c r="S35" s="201"/>
      <c r="T35" s="201"/>
    </row>
    <row r="36" spans="1:20" x14ac:dyDescent="0.25">
      <c r="A36" s="315"/>
      <c r="B36" s="43" t="s">
        <v>596</v>
      </c>
      <c r="C36" s="43" t="s">
        <v>434</v>
      </c>
      <c r="D36" s="324">
        <v>12</v>
      </c>
      <c r="E36" s="195">
        <v>1152.8900000000001</v>
      </c>
      <c r="F36" s="195">
        <v>0.28999999999999998</v>
      </c>
      <c r="G36" s="325">
        <v>6.4849999999999994</v>
      </c>
      <c r="H36" s="47" t="s">
        <v>597</v>
      </c>
      <c r="I36" s="72"/>
      <c r="J36" s="72"/>
      <c r="K36" s="72"/>
      <c r="R36" s="201"/>
      <c r="S36" s="201"/>
      <c r="T36" s="201"/>
    </row>
    <row r="37" spans="1:20" x14ac:dyDescent="0.25">
      <c r="A37" s="315"/>
      <c r="B37" s="10" t="s">
        <v>92</v>
      </c>
      <c r="C37" s="26"/>
      <c r="D37" s="240"/>
      <c r="E37" s="190">
        <f>SUM(E30:E36)</f>
        <v>8654.9599999999991</v>
      </c>
      <c r="F37" s="190">
        <f>SUM(F30:F36)</f>
        <v>2.1800000000000002</v>
      </c>
      <c r="G37" s="323"/>
      <c r="H37" s="47"/>
      <c r="I37" s="72"/>
      <c r="J37" s="4"/>
      <c r="R37" s="201"/>
      <c r="S37" s="201"/>
      <c r="T37" s="201"/>
    </row>
    <row r="38" spans="1:20" x14ac:dyDescent="0.25">
      <c r="A38" s="315"/>
      <c r="B38" s="10" t="s">
        <v>94</v>
      </c>
      <c r="C38" s="54"/>
      <c r="D38" s="184"/>
      <c r="E38" s="185"/>
      <c r="F38" s="186"/>
      <c r="G38" s="186"/>
      <c r="H38" s="47"/>
      <c r="J38" s="4"/>
      <c r="R38" s="201"/>
      <c r="S38" s="201"/>
      <c r="T38" s="201"/>
    </row>
    <row r="39" spans="1:20" x14ac:dyDescent="0.25">
      <c r="A39" s="315"/>
      <c r="B39" s="10" t="s">
        <v>95</v>
      </c>
      <c r="C39" s="54"/>
      <c r="D39" s="187"/>
      <c r="E39" s="185"/>
      <c r="F39" s="186"/>
      <c r="G39" s="186"/>
      <c r="H39" s="47"/>
      <c r="J39" s="4"/>
      <c r="R39" s="201"/>
      <c r="S39" s="201"/>
      <c r="T39" s="201"/>
    </row>
    <row r="40" spans="1:20" x14ac:dyDescent="0.25">
      <c r="A40" s="315"/>
      <c r="B40" s="43" t="s">
        <v>598</v>
      </c>
      <c r="C40" s="54" t="s">
        <v>103</v>
      </c>
      <c r="D40" s="187">
        <v>40000000</v>
      </c>
      <c r="E40" s="185">
        <v>39918.42</v>
      </c>
      <c r="F40" s="185">
        <v>10.039999999999999</v>
      </c>
      <c r="G40" s="185">
        <v>6.49</v>
      </c>
      <c r="H40" s="47" t="s">
        <v>599</v>
      </c>
      <c r="I40" s="72"/>
      <c r="J40" s="4"/>
      <c r="R40" s="201"/>
      <c r="S40" s="201"/>
      <c r="T40" s="201"/>
    </row>
    <row r="41" spans="1:20" x14ac:dyDescent="0.25">
      <c r="A41" s="315"/>
      <c r="B41" s="43" t="s">
        <v>297</v>
      </c>
      <c r="C41" s="54" t="s">
        <v>103</v>
      </c>
      <c r="D41" s="187">
        <v>30000000</v>
      </c>
      <c r="E41" s="185">
        <v>31377.91</v>
      </c>
      <c r="F41" s="185">
        <v>7.89</v>
      </c>
      <c r="G41" s="185">
        <v>6.0286999999999997</v>
      </c>
      <c r="H41" s="47" t="s">
        <v>298</v>
      </c>
      <c r="I41" s="72"/>
      <c r="J41" s="4"/>
      <c r="R41" s="201"/>
      <c r="S41" s="201"/>
      <c r="T41" s="201"/>
    </row>
    <row r="42" spans="1:20" x14ac:dyDescent="0.25">
      <c r="A42" s="315"/>
      <c r="B42" s="43" t="s">
        <v>109</v>
      </c>
      <c r="C42" s="54" t="s">
        <v>103</v>
      </c>
      <c r="D42" s="187">
        <v>25500000</v>
      </c>
      <c r="E42" s="185">
        <v>26694.37</v>
      </c>
      <c r="F42" s="185">
        <v>6.72</v>
      </c>
      <c r="G42" s="185">
        <v>6.444</v>
      </c>
      <c r="H42" s="47" t="s">
        <v>110</v>
      </c>
      <c r="I42" s="72"/>
      <c r="J42" s="4"/>
      <c r="R42" s="201"/>
      <c r="S42" s="201"/>
      <c r="T42" s="201"/>
    </row>
    <row r="43" spans="1:20" x14ac:dyDescent="0.25">
      <c r="A43" s="315"/>
      <c r="B43" s="43" t="s">
        <v>600</v>
      </c>
      <c r="C43" s="54" t="s">
        <v>103</v>
      </c>
      <c r="D43" s="187">
        <v>20000000</v>
      </c>
      <c r="E43" s="185">
        <v>20208.32</v>
      </c>
      <c r="F43" s="185">
        <v>5.08</v>
      </c>
      <c r="G43" s="185">
        <v>5.8342000000000001</v>
      </c>
      <c r="H43" s="47" t="s">
        <v>601</v>
      </c>
      <c r="I43" s="72"/>
      <c r="J43" s="4"/>
      <c r="R43" s="201"/>
      <c r="S43" s="201"/>
      <c r="T43" s="201"/>
    </row>
    <row r="44" spans="1:20" x14ac:dyDescent="0.25">
      <c r="A44" s="315"/>
      <c r="B44" s="43" t="s">
        <v>602</v>
      </c>
      <c r="C44" s="54" t="s">
        <v>103</v>
      </c>
      <c r="D44" s="187">
        <v>19620000</v>
      </c>
      <c r="E44" s="185">
        <v>20015.05</v>
      </c>
      <c r="F44" s="185">
        <v>5.04</v>
      </c>
      <c r="G44" s="185">
        <v>7.14</v>
      </c>
      <c r="H44" s="47" t="s">
        <v>603</v>
      </c>
      <c r="I44" s="72"/>
      <c r="J44" s="4"/>
      <c r="R44" s="201"/>
      <c r="S44" s="201"/>
      <c r="T44" s="201"/>
    </row>
    <row r="45" spans="1:20" x14ac:dyDescent="0.25">
      <c r="A45" s="315"/>
      <c r="B45" s="43" t="s">
        <v>213</v>
      </c>
      <c r="C45" s="54" t="s">
        <v>103</v>
      </c>
      <c r="D45" s="187">
        <v>15000000</v>
      </c>
      <c r="E45" s="185">
        <v>14674.62</v>
      </c>
      <c r="F45" s="185">
        <v>3.69</v>
      </c>
      <c r="G45" s="185">
        <v>6.8102</v>
      </c>
      <c r="H45" s="47" t="s">
        <v>214</v>
      </c>
      <c r="I45" s="72"/>
      <c r="J45" s="4"/>
      <c r="R45" s="201"/>
      <c r="S45" s="201"/>
      <c r="T45" s="201"/>
    </row>
    <row r="46" spans="1:20" x14ac:dyDescent="0.25">
      <c r="A46" s="315"/>
      <c r="B46" s="43" t="s">
        <v>604</v>
      </c>
      <c r="C46" s="54" t="s">
        <v>103</v>
      </c>
      <c r="D46" s="187">
        <v>13000000</v>
      </c>
      <c r="E46" s="185">
        <v>13590.59</v>
      </c>
      <c r="F46" s="185">
        <v>3.42</v>
      </c>
      <c r="G46" s="185">
        <v>7.1867999999999999</v>
      </c>
      <c r="H46" s="47" t="s">
        <v>605</v>
      </c>
      <c r="I46" s="72"/>
      <c r="J46" s="4"/>
      <c r="R46" s="201"/>
      <c r="S46" s="201"/>
      <c r="T46" s="201"/>
    </row>
    <row r="47" spans="1:20" x14ac:dyDescent="0.25">
      <c r="A47" s="315"/>
      <c r="B47" s="43" t="s">
        <v>606</v>
      </c>
      <c r="C47" s="54" t="s">
        <v>103</v>
      </c>
      <c r="D47" s="187">
        <v>10000000</v>
      </c>
      <c r="E47" s="185">
        <v>10049.219999999999</v>
      </c>
      <c r="F47" s="185">
        <v>2.5299999999999998</v>
      </c>
      <c r="G47" s="185">
        <v>5.9542000000000002</v>
      </c>
      <c r="H47" s="47" t="s">
        <v>607</v>
      </c>
      <c r="I47" s="72"/>
      <c r="J47" s="4"/>
      <c r="R47" s="201"/>
      <c r="S47" s="201"/>
      <c r="T47" s="201"/>
    </row>
    <row r="48" spans="1:20" x14ac:dyDescent="0.25">
      <c r="A48" s="315"/>
      <c r="B48" s="43" t="s">
        <v>608</v>
      </c>
      <c r="C48" s="54" t="s">
        <v>103</v>
      </c>
      <c r="D48" s="187">
        <v>7500000</v>
      </c>
      <c r="E48" s="185">
        <v>8004.13</v>
      </c>
      <c r="F48" s="185">
        <v>2.0099999999999998</v>
      </c>
      <c r="G48" s="185">
        <v>7.2118000000000002</v>
      </c>
      <c r="H48" s="47" t="s">
        <v>609</v>
      </c>
      <c r="I48" s="72"/>
      <c r="J48" s="4"/>
      <c r="R48" s="201"/>
      <c r="S48" s="201"/>
      <c r="T48" s="201"/>
    </row>
    <row r="49" spans="1:20" x14ac:dyDescent="0.25">
      <c r="A49" s="315"/>
      <c r="B49" s="43" t="s">
        <v>610</v>
      </c>
      <c r="C49" s="54" t="s">
        <v>103</v>
      </c>
      <c r="D49" s="187">
        <v>3122100</v>
      </c>
      <c r="E49" s="185">
        <v>3284.17</v>
      </c>
      <c r="F49" s="185">
        <v>0.83</v>
      </c>
      <c r="G49" s="185">
        <v>7.1867999999999999</v>
      </c>
      <c r="H49" s="47" t="s">
        <v>611</v>
      </c>
      <c r="I49" s="72"/>
      <c r="J49" s="4"/>
      <c r="R49" s="201"/>
      <c r="S49" s="201"/>
      <c r="T49" s="201"/>
    </row>
    <row r="50" spans="1:20" x14ac:dyDescent="0.25">
      <c r="A50" s="315"/>
      <c r="B50" s="43" t="s">
        <v>612</v>
      </c>
      <c r="C50" s="54" t="s">
        <v>103</v>
      </c>
      <c r="D50" s="187">
        <v>2000000</v>
      </c>
      <c r="E50" s="185">
        <v>2060.11</v>
      </c>
      <c r="F50" s="185">
        <v>0.52</v>
      </c>
      <c r="G50" s="185">
        <v>7.1849999999999996</v>
      </c>
      <c r="H50" s="47" t="s">
        <v>613</v>
      </c>
      <c r="I50" s="72"/>
      <c r="J50" s="4"/>
      <c r="R50" s="201"/>
      <c r="S50" s="201"/>
      <c r="T50" s="201"/>
    </row>
    <row r="51" spans="1:20" x14ac:dyDescent="0.25">
      <c r="A51" s="315"/>
      <c r="B51" s="43" t="s">
        <v>614</v>
      </c>
      <c r="C51" s="54" t="s">
        <v>103</v>
      </c>
      <c r="D51" s="187">
        <v>2000000</v>
      </c>
      <c r="E51" s="185">
        <v>2057.4299999999998</v>
      </c>
      <c r="F51" s="185">
        <v>0.52</v>
      </c>
      <c r="G51" s="185">
        <v>7.2168999999999999</v>
      </c>
      <c r="H51" s="47" t="s">
        <v>615</v>
      </c>
      <c r="I51" s="72"/>
      <c r="J51" s="4"/>
      <c r="R51" s="201"/>
      <c r="S51" s="201"/>
      <c r="T51" s="201"/>
    </row>
    <row r="52" spans="1:20" x14ac:dyDescent="0.25">
      <c r="A52" s="315"/>
      <c r="B52" s="43" t="s">
        <v>616</v>
      </c>
      <c r="C52" s="54" t="s">
        <v>103</v>
      </c>
      <c r="D52" s="187">
        <v>1000000</v>
      </c>
      <c r="E52" s="185">
        <v>1028.0899999999999</v>
      </c>
      <c r="F52" s="185">
        <v>0.26</v>
      </c>
      <c r="G52" s="185">
        <v>5.9986999999999995</v>
      </c>
      <c r="H52" s="47" t="s">
        <v>617</v>
      </c>
      <c r="I52" s="72"/>
      <c r="J52" s="4"/>
      <c r="R52" s="201"/>
      <c r="S52" s="201"/>
      <c r="T52" s="201"/>
    </row>
    <row r="53" spans="1:20" x14ac:dyDescent="0.25">
      <c r="A53" s="315"/>
      <c r="B53" s="43" t="s">
        <v>618</v>
      </c>
      <c r="C53" s="54" t="s">
        <v>103</v>
      </c>
      <c r="D53" s="187">
        <v>1000000</v>
      </c>
      <c r="E53" s="185">
        <v>1045.93</v>
      </c>
      <c r="F53" s="185">
        <v>0.26</v>
      </c>
      <c r="G53" s="185">
        <v>7.17</v>
      </c>
      <c r="H53" s="47" t="s">
        <v>619</v>
      </c>
      <c r="I53" s="72"/>
      <c r="J53" s="4"/>
      <c r="R53" s="201"/>
      <c r="S53" s="201"/>
      <c r="T53" s="201"/>
    </row>
    <row r="54" spans="1:20" x14ac:dyDescent="0.25">
      <c r="A54" s="315"/>
      <c r="B54" s="43" t="s">
        <v>620</v>
      </c>
      <c r="C54" s="54" t="s">
        <v>103</v>
      </c>
      <c r="D54" s="187">
        <v>127600</v>
      </c>
      <c r="E54" s="185">
        <v>135.13</v>
      </c>
      <c r="F54" s="185">
        <v>0.03</v>
      </c>
      <c r="G54" s="185">
        <v>6.8889999999999993</v>
      </c>
      <c r="H54" s="47" t="s">
        <v>621</v>
      </c>
      <c r="I54" s="72"/>
      <c r="J54" s="4"/>
      <c r="R54" s="201"/>
      <c r="S54" s="201"/>
      <c r="T54" s="201"/>
    </row>
    <row r="55" spans="1:20" x14ac:dyDescent="0.25">
      <c r="A55" s="315"/>
      <c r="B55" s="10" t="s">
        <v>92</v>
      </c>
      <c r="C55" s="26"/>
      <c r="D55" s="189"/>
      <c r="E55" s="190">
        <f>SUM(E40:E54)</f>
        <v>194143.48999999996</v>
      </c>
      <c r="F55" s="190">
        <f>SUM(F40:F54)</f>
        <v>48.839999999999996</v>
      </c>
      <c r="G55" s="323"/>
      <c r="H55" s="47"/>
      <c r="J55" s="4"/>
      <c r="R55" s="201"/>
      <c r="S55" s="201"/>
      <c r="T55" s="201"/>
    </row>
    <row r="56" spans="1:20" x14ac:dyDescent="0.25">
      <c r="A56" s="315"/>
      <c r="B56" s="10" t="s">
        <v>99</v>
      </c>
      <c r="C56" s="26"/>
      <c r="D56" s="189"/>
      <c r="E56" s="323"/>
      <c r="F56" s="323"/>
      <c r="G56" s="323"/>
      <c r="H56" s="47"/>
      <c r="J56" s="4"/>
      <c r="R56" s="201"/>
      <c r="S56" s="201"/>
      <c r="T56" s="201"/>
    </row>
    <row r="57" spans="1:20" x14ac:dyDescent="0.25">
      <c r="A57" s="315"/>
      <c r="B57" s="10" t="s">
        <v>314</v>
      </c>
      <c r="C57" s="26"/>
      <c r="D57" s="189"/>
      <c r="E57" s="323"/>
      <c r="F57" s="323"/>
      <c r="G57" s="323"/>
      <c r="H57" s="47"/>
      <c r="J57" s="4"/>
      <c r="R57" s="201"/>
      <c r="S57" s="201"/>
      <c r="T57" s="201"/>
    </row>
    <row r="58" spans="1:20" x14ac:dyDescent="0.25">
      <c r="A58" s="315"/>
      <c r="B58" s="43" t="s">
        <v>446</v>
      </c>
      <c r="C58" s="51" t="s">
        <v>348</v>
      </c>
      <c r="D58" s="326">
        <v>2000</v>
      </c>
      <c r="E58" s="195">
        <v>9541.56</v>
      </c>
      <c r="F58" s="195">
        <v>2.4</v>
      </c>
      <c r="G58" s="195">
        <v>5.9649999999999999</v>
      </c>
      <c r="H58" s="47" t="s">
        <v>447</v>
      </c>
      <c r="I58" s="72"/>
      <c r="J58" s="4"/>
      <c r="R58" s="201"/>
      <c r="S58" s="201"/>
      <c r="T58" s="201"/>
    </row>
    <row r="59" spans="1:20" x14ac:dyDescent="0.25">
      <c r="A59" s="315"/>
      <c r="B59" s="43" t="s">
        <v>622</v>
      </c>
      <c r="C59" s="51" t="s">
        <v>316</v>
      </c>
      <c r="D59" s="326">
        <v>2000</v>
      </c>
      <c r="E59" s="195">
        <v>9519.0400000000009</v>
      </c>
      <c r="F59" s="195">
        <v>2.39</v>
      </c>
      <c r="G59" s="195">
        <v>5.9300000000000006</v>
      </c>
      <c r="H59" s="47" t="s">
        <v>623</v>
      </c>
      <c r="I59" s="72"/>
      <c r="J59" s="4"/>
      <c r="R59" s="201"/>
      <c r="S59" s="201"/>
      <c r="T59" s="201"/>
    </row>
    <row r="60" spans="1:20" x14ac:dyDescent="0.25">
      <c r="A60" s="315"/>
      <c r="B60" s="43" t="s">
        <v>461</v>
      </c>
      <c r="C60" s="51" t="s">
        <v>319</v>
      </c>
      <c r="D60" s="326">
        <v>1000</v>
      </c>
      <c r="E60" s="195">
        <v>4762.04</v>
      </c>
      <c r="F60" s="195">
        <v>1.2</v>
      </c>
      <c r="G60" s="195">
        <v>5.98</v>
      </c>
      <c r="H60" s="47" t="s">
        <v>462</v>
      </c>
      <c r="I60" s="72"/>
      <c r="J60" s="4"/>
      <c r="R60" s="201"/>
      <c r="S60" s="201"/>
      <c r="T60" s="201"/>
    </row>
    <row r="61" spans="1:20" x14ac:dyDescent="0.25">
      <c r="A61" s="315"/>
      <c r="B61" s="10" t="s">
        <v>92</v>
      </c>
      <c r="C61" s="26"/>
      <c r="D61" s="189"/>
      <c r="E61" s="191">
        <f>SUM(E58:E60)</f>
        <v>23822.639999999999</v>
      </c>
      <c r="F61" s="191">
        <f>SUM(F58:F60)</f>
        <v>5.99</v>
      </c>
      <c r="G61" s="323"/>
      <c r="H61" s="47"/>
      <c r="J61" s="4"/>
      <c r="R61" s="201"/>
      <c r="S61" s="201"/>
      <c r="T61" s="201"/>
    </row>
    <row r="62" spans="1:20" s="193" customFormat="1" x14ac:dyDescent="0.25">
      <c r="A62" s="327"/>
      <c r="B62" s="34" t="s">
        <v>111</v>
      </c>
      <c r="C62" s="54"/>
      <c r="D62" s="96"/>
      <c r="E62" s="195"/>
      <c r="F62" s="238"/>
      <c r="G62" s="238"/>
      <c r="H62" s="30"/>
      <c r="I62" s="4"/>
      <c r="J62" s="4"/>
      <c r="K62" s="4"/>
      <c r="L62" s="4"/>
      <c r="M62" s="314"/>
      <c r="N62" s="314"/>
    </row>
    <row r="63" spans="1:20" s="193" customFormat="1" x14ac:dyDescent="0.25">
      <c r="A63" s="327"/>
      <c r="B63" s="34" t="s">
        <v>112</v>
      </c>
      <c r="C63" s="54"/>
      <c r="D63" s="96"/>
      <c r="E63" s="195">
        <v>6380.48</v>
      </c>
      <c r="F63" s="328">
        <v>1.61</v>
      </c>
      <c r="G63" s="329"/>
      <c r="H63" s="30"/>
      <c r="I63" s="72"/>
      <c r="J63" s="4"/>
      <c r="K63" s="4"/>
      <c r="L63" s="4"/>
      <c r="M63" s="314"/>
      <c r="N63" s="314"/>
      <c r="S63" s="201"/>
      <c r="T63" s="201"/>
    </row>
    <row r="64" spans="1:20" s="193" customFormat="1" x14ac:dyDescent="0.25">
      <c r="A64" s="327"/>
      <c r="B64" s="34" t="s">
        <v>113</v>
      </c>
      <c r="C64" s="54"/>
      <c r="D64" s="95"/>
      <c r="E64" s="195">
        <f>608.530000000027+0.01</f>
        <v>608.54000000002702</v>
      </c>
      <c r="F64" s="328">
        <f>0.15+0.02</f>
        <v>0.16999999999999998</v>
      </c>
      <c r="G64" s="329"/>
      <c r="H64" s="30"/>
      <c r="I64" s="330"/>
      <c r="J64" s="4"/>
      <c r="K64" s="4"/>
      <c r="L64" s="4"/>
      <c r="M64" s="314"/>
      <c r="N64" s="314"/>
      <c r="S64" s="201"/>
      <c r="T64" s="201"/>
    </row>
    <row r="65" spans="1:20" s="193" customFormat="1" x14ac:dyDescent="0.25">
      <c r="A65" s="327"/>
      <c r="B65" s="75" t="s">
        <v>114</v>
      </c>
      <c r="C65" s="75"/>
      <c r="D65" s="102"/>
      <c r="E65" s="190">
        <f>E64+E63+E55+E37+E28+E61</f>
        <v>397469.16000000003</v>
      </c>
      <c r="F65" s="190">
        <f>F64+F63+F55+F37+F28+F61</f>
        <v>99.999999999999986</v>
      </c>
      <c r="G65" s="197"/>
      <c r="H65" s="103"/>
      <c r="I65" s="4"/>
      <c r="J65" s="4"/>
      <c r="K65" s="4"/>
      <c r="L65" s="4"/>
      <c r="M65" s="314"/>
      <c r="N65" s="314"/>
      <c r="S65" s="201"/>
      <c r="T65" s="201"/>
    </row>
    <row r="66" spans="1:20" s="193" customFormat="1" x14ac:dyDescent="0.25">
      <c r="A66" s="327"/>
      <c r="B66" s="170" t="s">
        <v>218</v>
      </c>
      <c r="C66" s="171"/>
      <c r="D66" s="172"/>
      <c r="E66" s="198"/>
      <c r="F66" s="198"/>
      <c r="G66" s="198"/>
      <c r="H66" s="199"/>
      <c r="I66" s="4"/>
      <c r="J66" s="100"/>
      <c r="K66" s="4"/>
      <c r="L66" s="4"/>
      <c r="M66" s="314"/>
      <c r="N66" s="314"/>
    </row>
    <row r="67" spans="1:20" s="193" customFormat="1" x14ac:dyDescent="0.25">
      <c r="A67" s="327"/>
      <c r="B67" s="110" t="s">
        <v>116</v>
      </c>
      <c r="C67" s="111"/>
      <c r="D67" s="111"/>
      <c r="E67" s="331"/>
      <c r="F67" s="111"/>
      <c r="G67" s="111"/>
      <c r="H67" s="112"/>
      <c r="I67" s="4"/>
      <c r="J67" s="4"/>
      <c r="K67" s="4"/>
      <c r="L67" s="4"/>
      <c r="M67" s="314"/>
      <c r="N67" s="314"/>
    </row>
    <row r="68" spans="1:20" s="193" customFormat="1" x14ac:dyDescent="0.25">
      <c r="B68" s="85" t="s">
        <v>117</v>
      </c>
      <c r="C68" s="111"/>
      <c r="D68" s="111"/>
      <c r="E68" s="331"/>
      <c r="F68" s="111"/>
      <c r="G68" s="111"/>
      <c r="H68" s="111"/>
      <c r="I68" s="4"/>
      <c r="J68" s="4"/>
      <c r="K68" s="4"/>
      <c r="L68" s="4"/>
      <c r="M68" s="314"/>
      <c r="N68" s="314"/>
    </row>
    <row r="69" spans="1:20" x14ac:dyDescent="0.25">
      <c r="B69" s="86" t="s">
        <v>118</v>
      </c>
    </row>
    <row r="95" spans="1:20" s="85" customFormat="1" x14ac:dyDescent="0.25">
      <c r="A95" s="4"/>
      <c r="H95" s="89"/>
      <c r="I95" s="4"/>
      <c r="J95" s="5"/>
      <c r="K95" s="4"/>
      <c r="L95" s="4"/>
      <c r="M95" s="314"/>
      <c r="N95" s="314"/>
      <c r="O95" s="4"/>
      <c r="P95" s="4"/>
      <c r="Q95" s="4"/>
      <c r="R95" s="4"/>
      <c r="S95" s="4"/>
      <c r="T95" s="4"/>
    </row>
    <row r="96" spans="1:20" s="85" customFormat="1" x14ac:dyDescent="0.25">
      <c r="A96" s="4"/>
      <c r="H96" s="89"/>
      <c r="I96" s="4"/>
      <c r="J96" s="5"/>
      <c r="K96" s="4"/>
      <c r="L96" s="4"/>
      <c r="M96" s="314"/>
      <c r="N96" s="314"/>
      <c r="O96" s="4"/>
      <c r="P96" s="4"/>
      <c r="Q96" s="4"/>
      <c r="R96" s="4"/>
      <c r="S96" s="4"/>
      <c r="T96" s="4"/>
    </row>
    <row r="97" spans="1:20" s="85" customFormat="1" x14ac:dyDescent="0.25">
      <c r="A97" s="4"/>
      <c r="H97" s="89"/>
      <c r="I97" s="4"/>
      <c r="J97" s="5"/>
      <c r="K97" s="4"/>
      <c r="L97" s="4"/>
      <c r="M97" s="314"/>
      <c r="N97" s="314"/>
      <c r="O97" s="4"/>
      <c r="P97" s="4"/>
      <c r="Q97" s="4"/>
      <c r="R97" s="4"/>
      <c r="S97" s="4"/>
      <c r="T97" s="4"/>
    </row>
    <row r="98" spans="1:20" s="85" customFormat="1" x14ac:dyDescent="0.25">
      <c r="A98" s="4"/>
      <c r="H98" s="89"/>
      <c r="I98" s="4"/>
      <c r="J98" s="5"/>
      <c r="K98" s="4"/>
      <c r="L98" s="4"/>
      <c r="M98" s="314"/>
      <c r="N98" s="314"/>
      <c r="O98" s="4"/>
      <c r="P98" s="4"/>
      <c r="Q98" s="4"/>
      <c r="R98" s="4"/>
      <c r="S98" s="4"/>
      <c r="T98" s="4"/>
    </row>
    <row r="99" spans="1:20" s="85" customFormat="1" x14ac:dyDescent="0.25">
      <c r="A99" s="4"/>
      <c r="H99" s="89"/>
      <c r="I99" s="4"/>
      <c r="J99" s="5"/>
      <c r="K99" s="4"/>
      <c r="L99" s="4"/>
      <c r="M99" s="314"/>
      <c r="N99" s="314"/>
      <c r="O99" s="4"/>
      <c r="P99" s="4"/>
      <c r="Q99" s="4"/>
      <c r="R99" s="4"/>
      <c r="S99" s="4"/>
      <c r="T99" s="4"/>
    </row>
    <row r="100" spans="1:20" s="85" customFormat="1" x14ac:dyDescent="0.25">
      <c r="A100" s="4"/>
      <c r="H100" s="89"/>
      <c r="I100" s="4"/>
      <c r="J100" s="5"/>
      <c r="K100" s="4"/>
      <c r="L100" s="4"/>
      <c r="M100" s="314"/>
      <c r="N100" s="314"/>
      <c r="O100" s="4"/>
      <c r="P100" s="4"/>
      <c r="Q100" s="4"/>
      <c r="R100" s="4"/>
      <c r="S100" s="4"/>
      <c r="T100" s="4"/>
    </row>
    <row r="101" spans="1:20" s="85" customFormat="1" x14ac:dyDescent="0.25">
      <c r="A101" s="4"/>
      <c r="H101" s="89"/>
      <c r="I101" s="4"/>
      <c r="J101" s="5"/>
      <c r="K101" s="4"/>
      <c r="L101" s="4"/>
      <c r="M101" s="314"/>
      <c r="N101" s="314"/>
      <c r="O101" s="4"/>
      <c r="P101" s="4"/>
      <c r="Q101" s="4"/>
      <c r="R101" s="4"/>
      <c r="S101" s="4"/>
      <c r="T101" s="4"/>
    </row>
    <row r="103" spans="1:20" s="85" customFormat="1" x14ac:dyDescent="0.25">
      <c r="A103" s="4"/>
      <c r="E103" s="200"/>
      <c r="H103" s="89"/>
      <c r="I103" s="4"/>
      <c r="J103" s="5"/>
      <c r="K103" s="4"/>
      <c r="L103" s="4"/>
      <c r="M103" s="314"/>
      <c r="N103" s="314"/>
      <c r="O103" s="4"/>
      <c r="P103" s="4"/>
      <c r="Q103" s="4"/>
      <c r="R103" s="4"/>
      <c r="S103" s="4"/>
      <c r="T103" s="4"/>
    </row>
  </sheetData>
  <mergeCells count="4">
    <mergeCell ref="B1:H1"/>
    <mergeCell ref="B2:H2"/>
    <mergeCell ref="B4:H4"/>
    <mergeCell ref="B5:I5"/>
  </mergeCells>
  <conditionalFormatting sqref="O11:T27 S29:T30 S37:T61">
    <cfRule type="cellIs" dxfId="3" priority="3" operator="equal">
      <formula>FALSE</formula>
    </cfRule>
    <cfRule type="cellIs" dxfId="2" priority="4" operator="equal">
      <formula>FALSE</formula>
    </cfRule>
  </conditionalFormatting>
  <conditionalFormatting sqref="S31:T36">
    <cfRule type="cellIs" dxfId="1" priority="1" operator="equal">
      <formula>FALSE</formula>
    </cfRule>
    <cfRule type="cellIs" dxfId="0" priority="2" operator="equal">
      <formula>FALSE</formula>
    </cfRule>
  </conditionalFormatting>
  <pageMargins left="0.7" right="0.7" top="0.75" bottom="0.75" header="0.3" footer="0.3"/>
  <pageSetup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1DAE-4F66-41F0-A6C7-47B3DEFA37A5}">
  <sheetPr>
    <pageSetUpPr fitToPage="1"/>
  </sheetPr>
  <dimension ref="A1:M115"/>
  <sheetViews>
    <sheetView showGridLines="0" view="pageBreakPreview" topLeftCell="C6" zoomScaleNormal="100" zoomScaleSheetLayoutView="100" workbookViewId="0">
      <selection activeCell="E86" sqref="E86"/>
    </sheetView>
  </sheetViews>
  <sheetFormatPr defaultRowHeight="15" x14ac:dyDescent="0.25"/>
  <cols>
    <col min="1" max="1" width="9.140625" style="5" hidden="1" customWidth="1"/>
    <col min="2" max="2" width="73.42578125" style="85" customWidth="1"/>
    <col min="3" max="3" width="25" style="85" bestFit="1" customWidth="1"/>
    <col min="4" max="4" width="16.28515625" style="85" customWidth="1"/>
    <col min="5" max="7" width="15.42578125" style="85" customWidth="1"/>
    <col min="8" max="8" width="22" style="89" customWidth="1"/>
    <col min="9" max="9" width="15.140625" style="4" bestFit="1" customWidth="1"/>
    <col min="10" max="10" width="16.5703125" style="5" bestFit="1" customWidth="1"/>
    <col min="11" max="12" width="10.85546875" style="5" bestFit="1" customWidth="1"/>
    <col min="13" max="256" width="9.140625" style="5"/>
    <col min="257" max="257" width="0" style="5" hidden="1" customWidth="1"/>
    <col min="258" max="258" width="73.42578125" style="5" customWidth="1"/>
    <col min="259" max="259" width="25" style="5" bestFit="1" customWidth="1"/>
    <col min="260" max="260" width="16.28515625" style="5" customWidth="1"/>
    <col min="261" max="263" width="15.42578125" style="5" customWidth="1"/>
    <col min="264" max="264" width="22" style="5" customWidth="1"/>
    <col min="265" max="265" width="15.140625" style="5" bestFit="1" customWidth="1"/>
    <col min="266" max="266" width="16.5703125" style="5" bestFit="1" customWidth="1"/>
    <col min="267" max="268" width="10.85546875" style="5" bestFit="1" customWidth="1"/>
    <col min="269" max="512" width="9.140625" style="5"/>
    <col min="513" max="513" width="0" style="5" hidden="1" customWidth="1"/>
    <col min="514" max="514" width="73.42578125" style="5" customWidth="1"/>
    <col min="515" max="515" width="25" style="5" bestFit="1" customWidth="1"/>
    <col min="516" max="516" width="16.28515625" style="5" customWidth="1"/>
    <col min="517" max="519" width="15.42578125" style="5" customWidth="1"/>
    <col min="520" max="520" width="22" style="5" customWidth="1"/>
    <col min="521" max="521" width="15.140625" style="5" bestFit="1" customWidth="1"/>
    <col min="522" max="522" width="16.5703125" style="5" bestFit="1" customWidth="1"/>
    <col min="523" max="524" width="10.85546875" style="5" bestFit="1" customWidth="1"/>
    <col min="525" max="768" width="9.140625" style="5"/>
    <col min="769" max="769" width="0" style="5" hidden="1" customWidth="1"/>
    <col min="770" max="770" width="73.42578125" style="5" customWidth="1"/>
    <col min="771" max="771" width="25" style="5" bestFit="1" customWidth="1"/>
    <col min="772" max="772" width="16.28515625" style="5" customWidth="1"/>
    <col min="773" max="775" width="15.42578125" style="5" customWidth="1"/>
    <col min="776" max="776" width="22" style="5" customWidth="1"/>
    <col min="777" max="777" width="15.140625" style="5" bestFit="1" customWidth="1"/>
    <col min="778" max="778" width="16.5703125" style="5" bestFit="1" customWidth="1"/>
    <col min="779" max="780" width="10.85546875" style="5" bestFit="1" customWidth="1"/>
    <col min="781" max="1024" width="9.140625" style="5"/>
    <col min="1025" max="1025" width="0" style="5" hidden="1" customWidth="1"/>
    <col min="1026" max="1026" width="73.42578125" style="5" customWidth="1"/>
    <col min="1027" max="1027" width="25" style="5" bestFit="1" customWidth="1"/>
    <col min="1028" max="1028" width="16.28515625" style="5" customWidth="1"/>
    <col min="1029" max="1031" width="15.42578125" style="5" customWidth="1"/>
    <col min="1032" max="1032" width="22" style="5" customWidth="1"/>
    <col min="1033" max="1033" width="15.140625" style="5" bestFit="1" customWidth="1"/>
    <col min="1034" max="1034" width="16.5703125" style="5" bestFit="1" customWidth="1"/>
    <col min="1035" max="1036" width="10.85546875" style="5" bestFit="1" customWidth="1"/>
    <col min="1037" max="1280" width="9.140625" style="5"/>
    <col min="1281" max="1281" width="0" style="5" hidden="1" customWidth="1"/>
    <col min="1282" max="1282" width="73.42578125" style="5" customWidth="1"/>
    <col min="1283" max="1283" width="25" style="5" bestFit="1" customWidth="1"/>
    <col min="1284" max="1284" width="16.28515625" style="5" customWidth="1"/>
    <col min="1285" max="1287" width="15.42578125" style="5" customWidth="1"/>
    <col min="1288" max="1288" width="22" style="5" customWidth="1"/>
    <col min="1289" max="1289" width="15.140625" style="5" bestFit="1" customWidth="1"/>
    <col min="1290" max="1290" width="16.5703125" style="5" bestFit="1" customWidth="1"/>
    <col min="1291" max="1292" width="10.85546875" style="5" bestFit="1" customWidth="1"/>
    <col min="1293" max="1536" width="9.140625" style="5"/>
    <col min="1537" max="1537" width="0" style="5" hidden="1" customWidth="1"/>
    <col min="1538" max="1538" width="73.42578125" style="5" customWidth="1"/>
    <col min="1539" max="1539" width="25" style="5" bestFit="1" customWidth="1"/>
    <col min="1540" max="1540" width="16.28515625" style="5" customWidth="1"/>
    <col min="1541" max="1543" width="15.42578125" style="5" customWidth="1"/>
    <col min="1544" max="1544" width="22" style="5" customWidth="1"/>
    <col min="1545" max="1545" width="15.140625" style="5" bestFit="1" customWidth="1"/>
    <col min="1546" max="1546" width="16.5703125" style="5" bestFit="1" customWidth="1"/>
    <col min="1547" max="1548" width="10.85546875" style="5" bestFit="1" customWidth="1"/>
    <col min="1549" max="1792" width="9.140625" style="5"/>
    <col min="1793" max="1793" width="0" style="5" hidden="1" customWidth="1"/>
    <col min="1794" max="1794" width="73.42578125" style="5" customWidth="1"/>
    <col min="1795" max="1795" width="25" style="5" bestFit="1" customWidth="1"/>
    <col min="1796" max="1796" width="16.28515625" style="5" customWidth="1"/>
    <col min="1797" max="1799" width="15.42578125" style="5" customWidth="1"/>
    <col min="1800" max="1800" width="22" style="5" customWidth="1"/>
    <col min="1801" max="1801" width="15.140625" style="5" bestFit="1" customWidth="1"/>
    <col min="1802" max="1802" width="16.5703125" style="5" bestFit="1" customWidth="1"/>
    <col min="1803" max="1804" width="10.85546875" style="5" bestFit="1" customWidth="1"/>
    <col min="1805" max="2048" width="9.140625" style="5"/>
    <col min="2049" max="2049" width="0" style="5" hidden="1" customWidth="1"/>
    <col min="2050" max="2050" width="73.42578125" style="5" customWidth="1"/>
    <col min="2051" max="2051" width="25" style="5" bestFit="1" customWidth="1"/>
    <col min="2052" max="2052" width="16.28515625" style="5" customWidth="1"/>
    <col min="2053" max="2055" width="15.42578125" style="5" customWidth="1"/>
    <col min="2056" max="2056" width="22" style="5" customWidth="1"/>
    <col min="2057" max="2057" width="15.140625" style="5" bestFit="1" customWidth="1"/>
    <col min="2058" max="2058" width="16.5703125" style="5" bestFit="1" customWidth="1"/>
    <col min="2059" max="2060" width="10.85546875" style="5" bestFit="1" customWidth="1"/>
    <col min="2061" max="2304" width="9.140625" style="5"/>
    <col min="2305" max="2305" width="0" style="5" hidden="1" customWidth="1"/>
    <col min="2306" max="2306" width="73.42578125" style="5" customWidth="1"/>
    <col min="2307" max="2307" width="25" style="5" bestFit="1" customWidth="1"/>
    <col min="2308" max="2308" width="16.28515625" style="5" customWidth="1"/>
    <col min="2309" max="2311" width="15.42578125" style="5" customWidth="1"/>
    <col min="2312" max="2312" width="22" style="5" customWidth="1"/>
    <col min="2313" max="2313" width="15.140625" style="5" bestFit="1" customWidth="1"/>
    <col min="2314" max="2314" width="16.5703125" style="5" bestFit="1" customWidth="1"/>
    <col min="2315" max="2316" width="10.85546875" style="5" bestFit="1" customWidth="1"/>
    <col min="2317" max="2560" width="9.140625" style="5"/>
    <col min="2561" max="2561" width="0" style="5" hidden="1" customWidth="1"/>
    <col min="2562" max="2562" width="73.42578125" style="5" customWidth="1"/>
    <col min="2563" max="2563" width="25" style="5" bestFit="1" customWidth="1"/>
    <col min="2564" max="2564" width="16.28515625" style="5" customWidth="1"/>
    <col min="2565" max="2567" width="15.42578125" style="5" customWidth="1"/>
    <col min="2568" max="2568" width="22" style="5" customWidth="1"/>
    <col min="2569" max="2569" width="15.140625" style="5" bestFit="1" customWidth="1"/>
    <col min="2570" max="2570" width="16.5703125" style="5" bestFit="1" customWidth="1"/>
    <col min="2571" max="2572" width="10.85546875" style="5" bestFit="1" customWidth="1"/>
    <col min="2573" max="2816" width="9.140625" style="5"/>
    <col min="2817" max="2817" width="0" style="5" hidden="1" customWidth="1"/>
    <col min="2818" max="2818" width="73.42578125" style="5" customWidth="1"/>
    <col min="2819" max="2819" width="25" style="5" bestFit="1" customWidth="1"/>
    <col min="2820" max="2820" width="16.28515625" style="5" customWidth="1"/>
    <col min="2821" max="2823" width="15.42578125" style="5" customWidth="1"/>
    <col min="2824" max="2824" width="22" style="5" customWidth="1"/>
    <col min="2825" max="2825" width="15.140625" style="5" bestFit="1" customWidth="1"/>
    <col min="2826" max="2826" width="16.5703125" style="5" bestFit="1" customWidth="1"/>
    <col min="2827" max="2828" width="10.85546875" style="5" bestFit="1" customWidth="1"/>
    <col min="2829" max="3072" width="9.140625" style="5"/>
    <col min="3073" max="3073" width="0" style="5" hidden="1" customWidth="1"/>
    <col min="3074" max="3074" width="73.42578125" style="5" customWidth="1"/>
    <col min="3075" max="3075" width="25" style="5" bestFit="1" customWidth="1"/>
    <col min="3076" max="3076" width="16.28515625" style="5" customWidth="1"/>
    <col min="3077" max="3079" width="15.42578125" style="5" customWidth="1"/>
    <col min="3080" max="3080" width="22" style="5" customWidth="1"/>
    <col min="3081" max="3081" width="15.140625" style="5" bestFit="1" customWidth="1"/>
    <col min="3082" max="3082" width="16.5703125" style="5" bestFit="1" customWidth="1"/>
    <col min="3083" max="3084" width="10.85546875" style="5" bestFit="1" customWidth="1"/>
    <col min="3085" max="3328" width="9.140625" style="5"/>
    <col min="3329" max="3329" width="0" style="5" hidden="1" customWidth="1"/>
    <col min="3330" max="3330" width="73.42578125" style="5" customWidth="1"/>
    <col min="3331" max="3331" width="25" style="5" bestFit="1" customWidth="1"/>
    <col min="3332" max="3332" width="16.28515625" style="5" customWidth="1"/>
    <col min="3333" max="3335" width="15.42578125" style="5" customWidth="1"/>
    <col min="3336" max="3336" width="22" style="5" customWidth="1"/>
    <col min="3337" max="3337" width="15.140625" style="5" bestFit="1" customWidth="1"/>
    <col min="3338" max="3338" width="16.5703125" style="5" bestFit="1" customWidth="1"/>
    <col min="3339" max="3340" width="10.85546875" style="5" bestFit="1" customWidth="1"/>
    <col min="3341" max="3584" width="9.140625" style="5"/>
    <col min="3585" max="3585" width="0" style="5" hidden="1" customWidth="1"/>
    <col min="3586" max="3586" width="73.42578125" style="5" customWidth="1"/>
    <col min="3587" max="3587" width="25" style="5" bestFit="1" customWidth="1"/>
    <col min="3588" max="3588" width="16.28515625" style="5" customWidth="1"/>
    <col min="3589" max="3591" width="15.42578125" style="5" customWidth="1"/>
    <col min="3592" max="3592" width="22" style="5" customWidth="1"/>
    <col min="3593" max="3593" width="15.140625" style="5" bestFit="1" customWidth="1"/>
    <col min="3594" max="3594" width="16.5703125" style="5" bestFit="1" customWidth="1"/>
    <col min="3595" max="3596" width="10.85546875" style="5" bestFit="1" customWidth="1"/>
    <col min="3597" max="3840" width="9.140625" style="5"/>
    <col min="3841" max="3841" width="0" style="5" hidden="1" customWidth="1"/>
    <col min="3842" max="3842" width="73.42578125" style="5" customWidth="1"/>
    <col min="3843" max="3843" width="25" style="5" bestFit="1" customWidth="1"/>
    <col min="3844" max="3844" width="16.28515625" style="5" customWidth="1"/>
    <col min="3845" max="3847" width="15.42578125" style="5" customWidth="1"/>
    <col min="3848" max="3848" width="22" style="5" customWidth="1"/>
    <col min="3849" max="3849" width="15.140625" style="5" bestFit="1" customWidth="1"/>
    <col min="3850" max="3850" width="16.5703125" style="5" bestFit="1" customWidth="1"/>
    <col min="3851" max="3852" width="10.85546875" style="5" bestFit="1" customWidth="1"/>
    <col min="3853" max="4096" width="9.140625" style="5"/>
    <col min="4097" max="4097" width="0" style="5" hidden="1" customWidth="1"/>
    <col min="4098" max="4098" width="73.42578125" style="5" customWidth="1"/>
    <col min="4099" max="4099" width="25" style="5" bestFit="1" customWidth="1"/>
    <col min="4100" max="4100" width="16.28515625" style="5" customWidth="1"/>
    <col min="4101" max="4103" width="15.42578125" style="5" customWidth="1"/>
    <col min="4104" max="4104" width="22" style="5" customWidth="1"/>
    <col min="4105" max="4105" width="15.140625" style="5" bestFit="1" customWidth="1"/>
    <col min="4106" max="4106" width="16.5703125" style="5" bestFit="1" customWidth="1"/>
    <col min="4107" max="4108" width="10.85546875" style="5" bestFit="1" customWidth="1"/>
    <col min="4109" max="4352" width="9.140625" style="5"/>
    <col min="4353" max="4353" width="0" style="5" hidden="1" customWidth="1"/>
    <col min="4354" max="4354" width="73.42578125" style="5" customWidth="1"/>
    <col min="4355" max="4355" width="25" style="5" bestFit="1" customWidth="1"/>
    <col min="4356" max="4356" width="16.28515625" style="5" customWidth="1"/>
    <col min="4357" max="4359" width="15.42578125" style="5" customWidth="1"/>
    <col min="4360" max="4360" width="22" style="5" customWidth="1"/>
    <col min="4361" max="4361" width="15.140625" style="5" bestFit="1" customWidth="1"/>
    <col min="4362" max="4362" width="16.5703125" style="5" bestFit="1" customWidth="1"/>
    <col min="4363" max="4364" width="10.85546875" style="5" bestFit="1" customWidth="1"/>
    <col min="4365" max="4608" width="9.140625" style="5"/>
    <col min="4609" max="4609" width="0" style="5" hidden="1" customWidth="1"/>
    <col min="4610" max="4610" width="73.42578125" style="5" customWidth="1"/>
    <col min="4611" max="4611" width="25" style="5" bestFit="1" customWidth="1"/>
    <col min="4612" max="4612" width="16.28515625" style="5" customWidth="1"/>
    <col min="4613" max="4615" width="15.42578125" style="5" customWidth="1"/>
    <col min="4616" max="4616" width="22" style="5" customWidth="1"/>
    <col min="4617" max="4617" width="15.140625" style="5" bestFit="1" customWidth="1"/>
    <col min="4618" max="4618" width="16.5703125" style="5" bestFit="1" customWidth="1"/>
    <col min="4619" max="4620" width="10.85546875" style="5" bestFit="1" customWidth="1"/>
    <col min="4621" max="4864" width="9.140625" style="5"/>
    <col min="4865" max="4865" width="0" style="5" hidden="1" customWidth="1"/>
    <col min="4866" max="4866" width="73.42578125" style="5" customWidth="1"/>
    <col min="4867" max="4867" width="25" style="5" bestFit="1" customWidth="1"/>
    <col min="4868" max="4868" width="16.28515625" style="5" customWidth="1"/>
    <col min="4869" max="4871" width="15.42578125" style="5" customWidth="1"/>
    <col min="4872" max="4872" width="22" style="5" customWidth="1"/>
    <col min="4873" max="4873" width="15.140625" style="5" bestFit="1" customWidth="1"/>
    <col min="4874" max="4874" width="16.5703125" style="5" bestFit="1" customWidth="1"/>
    <col min="4875" max="4876" width="10.85546875" style="5" bestFit="1" customWidth="1"/>
    <col min="4877" max="5120" width="9.140625" style="5"/>
    <col min="5121" max="5121" width="0" style="5" hidden="1" customWidth="1"/>
    <col min="5122" max="5122" width="73.42578125" style="5" customWidth="1"/>
    <col min="5123" max="5123" width="25" style="5" bestFit="1" customWidth="1"/>
    <col min="5124" max="5124" width="16.28515625" style="5" customWidth="1"/>
    <col min="5125" max="5127" width="15.42578125" style="5" customWidth="1"/>
    <col min="5128" max="5128" width="22" style="5" customWidth="1"/>
    <col min="5129" max="5129" width="15.140625" style="5" bestFit="1" customWidth="1"/>
    <col min="5130" max="5130" width="16.5703125" style="5" bestFit="1" customWidth="1"/>
    <col min="5131" max="5132" width="10.85546875" style="5" bestFit="1" customWidth="1"/>
    <col min="5133" max="5376" width="9.140625" style="5"/>
    <col min="5377" max="5377" width="0" style="5" hidden="1" customWidth="1"/>
    <col min="5378" max="5378" width="73.42578125" style="5" customWidth="1"/>
    <col min="5379" max="5379" width="25" style="5" bestFit="1" customWidth="1"/>
    <col min="5380" max="5380" width="16.28515625" style="5" customWidth="1"/>
    <col min="5381" max="5383" width="15.42578125" style="5" customWidth="1"/>
    <col min="5384" max="5384" width="22" style="5" customWidth="1"/>
    <col min="5385" max="5385" width="15.140625" style="5" bestFit="1" customWidth="1"/>
    <col min="5386" max="5386" width="16.5703125" style="5" bestFit="1" customWidth="1"/>
    <col min="5387" max="5388" width="10.85546875" style="5" bestFit="1" customWidth="1"/>
    <col min="5389" max="5632" width="9.140625" style="5"/>
    <col min="5633" max="5633" width="0" style="5" hidden="1" customWidth="1"/>
    <col min="5634" max="5634" width="73.42578125" style="5" customWidth="1"/>
    <col min="5635" max="5635" width="25" style="5" bestFit="1" customWidth="1"/>
    <col min="5636" max="5636" width="16.28515625" style="5" customWidth="1"/>
    <col min="5637" max="5639" width="15.42578125" style="5" customWidth="1"/>
    <col min="5640" max="5640" width="22" style="5" customWidth="1"/>
    <col min="5641" max="5641" width="15.140625" style="5" bestFit="1" customWidth="1"/>
    <col min="5642" max="5642" width="16.5703125" style="5" bestFit="1" customWidth="1"/>
    <col min="5643" max="5644" width="10.85546875" style="5" bestFit="1" customWidth="1"/>
    <col min="5645" max="5888" width="9.140625" style="5"/>
    <col min="5889" max="5889" width="0" style="5" hidden="1" customWidth="1"/>
    <col min="5890" max="5890" width="73.42578125" style="5" customWidth="1"/>
    <col min="5891" max="5891" width="25" style="5" bestFit="1" customWidth="1"/>
    <col min="5892" max="5892" width="16.28515625" style="5" customWidth="1"/>
    <col min="5893" max="5895" width="15.42578125" style="5" customWidth="1"/>
    <col min="5896" max="5896" width="22" style="5" customWidth="1"/>
    <col min="5897" max="5897" width="15.140625" style="5" bestFit="1" customWidth="1"/>
    <col min="5898" max="5898" width="16.5703125" style="5" bestFit="1" customWidth="1"/>
    <col min="5899" max="5900" width="10.85546875" style="5" bestFit="1" customWidth="1"/>
    <col min="5901" max="6144" width="9.140625" style="5"/>
    <col min="6145" max="6145" width="0" style="5" hidden="1" customWidth="1"/>
    <col min="6146" max="6146" width="73.42578125" style="5" customWidth="1"/>
    <col min="6147" max="6147" width="25" style="5" bestFit="1" customWidth="1"/>
    <col min="6148" max="6148" width="16.28515625" style="5" customWidth="1"/>
    <col min="6149" max="6151" width="15.42578125" style="5" customWidth="1"/>
    <col min="6152" max="6152" width="22" style="5" customWidth="1"/>
    <col min="6153" max="6153" width="15.140625" style="5" bestFit="1" customWidth="1"/>
    <col min="6154" max="6154" width="16.5703125" style="5" bestFit="1" customWidth="1"/>
    <col min="6155" max="6156" width="10.85546875" style="5" bestFit="1" customWidth="1"/>
    <col min="6157" max="6400" width="9.140625" style="5"/>
    <col min="6401" max="6401" width="0" style="5" hidden="1" customWidth="1"/>
    <col min="6402" max="6402" width="73.42578125" style="5" customWidth="1"/>
    <col min="6403" max="6403" width="25" style="5" bestFit="1" customWidth="1"/>
    <col min="6404" max="6404" width="16.28515625" style="5" customWidth="1"/>
    <col min="6405" max="6407" width="15.42578125" style="5" customWidth="1"/>
    <col min="6408" max="6408" width="22" style="5" customWidth="1"/>
    <col min="6409" max="6409" width="15.140625" style="5" bestFit="1" customWidth="1"/>
    <col min="6410" max="6410" width="16.5703125" style="5" bestFit="1" customWidth="1"/>
    <col min="6411" max="6412" width="10.85546875" style="5" bestFit="1" customWidth="1"/>
    <col min="6413" max="6656" width="9.140625" style="5"/>
    <col min="6657" max="6657" width="0" style="5" hidden="1" customWidth="1"/>
    <col min="6658" max="6658" width="73.42578125" style="5" customWidth="1"/>
    <col min="6659" max="6659" width="25" style="5" bestFit="1" customWidth="1"/>
    <col min="6660" max="6660" width="16.28515625" style="5" customWidth="1"/>
    <col min="6661" max="6663" width="15.42578125" style="5" customWidth="1"/>
    <col min="6664" max="6664" width="22" style="5" customWidth="1"/>
    <col min="6665" max="6665" width="15.140625" style="5" bestFit="1" customWidth="1"/>
    <col min="6666" max="6666" width="16.5703125" style="5" bestFit="1" customWidth="1"/>
    <col min="6667" max="6668" width="10.85546875" style="5" bestFit="1" customWidth="1"/>
    <col min="6669" max="6912" width="9.140625" style="5"/>
    <col min="6913" max="6913" width="0" style="5" hidden="1" customWidth="1"/>
    <col min="6914" max="6914" width="73.42578125" style="5" customWidth="1"/>
    <col min="6915" max="6915" width="25" style="5" bestFit="1" customWidth="1"/>
    <col min="6916" max="6916" width="16.28515625" style="5" customWidth="1"/>
    <col min="6917" max="6919" width="15.42578125" style="5" customWidth="1"/>
    <col min="6920" max="6920" width="22" style="5" customWidth="1"/>
    <col min="6921" max="6921" width="15.140625" style="5" bestFit="1" customWidth="1"/>
    <col min="6922" max="6922" width="16.5703125" style="5" bestFit="1" customWidth="1"/>
    <col min="6923" max="6924" width="10.85546875" style="5" bestFit="1" customWidth="1"/>
    <col min="6925" max="7168" width="9.140625" style="5"/>
    <col min="7169" max="7169" width="0" style="5" hidden="1" customWidth="1"/>
    <col min="7170" max="7170" width="73.42578125" style="5" customWidth="1"/>
    <col min="7171" max="7171" width="25" style="5" bestFit="1" customWidth="1"/>
    <col min="7172" max="7172" width="16.28515625" style="5" customWidth="1"/>
    <col min="7173" max="7175" width="15.42578125" style="5" customWidth="1"/>
    <col min="7176" max="7176" width="22" style="5" customWidth="1"/>
    <col min="7177" max="7177" width="15.140625" style="5" bestFit="1" customWidth="1"/>
    <col min="7178" max="7178" width="16.5703125" style="5" bestFit="1" customWidth="1"/>
    <col min="7179" max="7180" width="10.85546875" style="5" bestFit="1" customWidth="1"/>
    <col min="7181" max="7424" width="9.140625" style="5"/>
    <col min="7425" max="7425" width="0" style="5" hidden="1" customWidth="1"/>
    <col min="7426" max="7426" width="73.42578125" style="5" customWidth="1"/>
    <col min="7427" max="7427" width="25" style="5" bestFit="1" customWidth="1"/>
    <col min="7428" max="7428" width="16.28515625" style="5" customWidth="1"/>
    <col min="7429" max="7431" width="15.42578125" style="5" customWidth="1"/>
    <col min="7432" max="7432" width="22" style="5" customWidth="1"/>
    <col min="7433" max="7433" width="15.140625" style="5" bestFit="1" customWidth="1"/>
    <col min="7434" max="7434" width="16.5703125" style="5" bestFit="1" customWidth="1"/>
    <col min="7435" max="7436" width="10.85546875" style="5" bestFit="1" customWidth="1"/>
    <col min="7437" max="7680" width="9.140625" style="5"/>
    <col min="7681" max="7681" width="0" style="5" hidden="1" customWidth="1"/>
    <col min="7682" max="7682" width="73.42578125" style="5" customWidth="1"/>
    <col min="7683" max="7683" width="25" style="5" bestFit="1" customWidth="1"/>
    <col min="7684" max="7684" width="16.28515625" style="5" customWidth="1"/>
    <col min="7685" max="7687" width="15.42578125" style="5" customWidth="1"/>
    <col min="7688" max="7688" width="22" style="5" customWidth="1"/>
    <col min="7689" max="7689" width="15.140625" style="5" bestFit="1" customWidth="1"/>
    <col min="7690" max="7690" width="16.5703125" style="5" bestFit="1" customWidth="1"/>
    <col min="7691" max="7692" width="10.85546875" style="5" bestFit="1" customWidth="1"/>
    <col min="7693" max="7936" width="9.140625" style="5"/>
    <col min="7937" max="7937" width="0" style="5" hidden="1" customWidth="1"/>
    <col min="7938" max="7938" width="73.42578125" style="5" customWidth="1"/>
    <col min="7939" max="7939" width="25" style="5" bestFit="1" customWidth="1"/>
    <col min="7940" max="7940" width="16.28515625" style="5" customWidth="1"/>
    <col min="7941" max="7943" width="15.42578125" style="5" customWidth="1"/>
    <col min="7944" max="7944" width="22" style="5" customWidth="1"/>
    <col min="7945" max="7945" width="15.140625" style="5" bestFit="1" customWidth="1"/>
    <col min="7946" max="7946" width="16.5703125" style="5" bestFit="1" customWidth="1"/>
    <col min="7947" max="7948" width="10.85546875" style="5" bestFit="1" customWidth="1"/>
    <col min="7949" max="8192" width="9.140625" style="5"/>
    <col min="8193" max="8193" width="0" style="5" hidden="1" customWidth="1"/>
    <col min="8194" max="8194" width="73.42578125" style="5" customWidth="1"/>
    <col min="8195" max="8195" width="25" style="5" bestFit="1" customWidth="1"/>
    <col min="8196" max="8196" width="16.28515625" style="5" customWidth="1"/>
    <col min="8197" max="8199" width="15.42578125" style="5" customWidth="1"/>
    <col min="8200" max="8200" width="22" style="5" customWidth="1"/>
    <col min="8201" max="8201" width="15.140625" style="5" bestFit="1" customWidth="1"/>
    <col min="8202" max="8202" width="16.5703125" style="5" bestFit="1" customWidth="1"/>
    <col min="8203" max="8204" width="10.85546875" style="5" bestFit="1" customWidth="1"/>
    <col min="8205" max="8448" width="9.140625" style="5"/>
    <col min="8449" max="8449" width="0" style="5" hidden="1" customWidth="1"/>
    <col min="8450" max="8450" width="73.42578125" style="5" customWidth="1"/>
    <col min="8451" max="8451" width="25" style="5" bestFit="1" customWidth="1"/>
    <col min="8452" max="8452" width="16.28515625" style="5" customWidth="1"/>
    <col min="8453" max="8455" width="15.42578125" style="5" customWidth="1"/>
    <col min="8456" max="8456" width="22" style="5" customWidth="1"/>
    <col min="8457" max="8457" width="15.140625" style="5" bestFit="1" customWidth="1"/>
    <col min="8458" max="8458" width="16.5703125" style="5" bestFit="1" customWidth="1"/>
    <col min="8459" max="8460" width="10.85546875" style="5" bestFit="1" customWidth="1"/>
    <col min="8461" max="8704" width="9.140625" style="5"/>
    <col min="8705" max="8705" width="0" style="5" hidden="1" customWidth="1"/>
    <col min="8706" max="8706" width="73.42578125" style="5" customWidth="1"/>
    <col min="8707" max="8707" width="25" style="5" bestFit="1" customWidth="1"/>
    <col min="8708" max="8708" width="16.28515625" style="5" customWidth="1"/>
    <col min="8709" max="8711" width="15.42578125" style="5" customWidth="1"/>
    <col min="8712" max="8712" width="22" style="5" customWidth="1"/>
    <col min="8713" max="8713" width="15.140625" style="5" bestFit="1" customWidth="1"/>
    <col min="8714" max="8714" width="16.5703125" style="5" bestFit="1" customWidth="1"/>
    <col min="8715" max="8716" width="10.85546875" style="5" bestFit="1" customWidth="1"/>
    <col min="8717" max="8960" width="9.140625" style="5"/>
    <col min="8961" max="8961" width="0" style="5" hidden="1" customWidth="1"/>
    <col min="8962" max="8962" width="73.42578125" style="5" customWidth="1"/>
    <col min="8963" max="8963" width="25" style="5" bestFit="1" customWidth="1"/>
    <col min="8964" max="8964" width="16.28515625" style="5" customWidth="1"/>
    <col min="8965" max="8967" width="15.42578125" style="5" customWidth="1"/>
    <col min="8968" max="8968" width="22" style="5" customWidth="1"/>
    <col min="8969" max="8969" width="15.140625" style="5" bestFit="1" customWidth="1"/>
    <col min="8970" max="8970" width="16.5703125" style="5" bestFit="1" customWidth="1"/>
    <col min="8971" max="8972" width="10.85546875" style="5" bestFit="1" customWidth="1"/>
    <col min="8973" max="9216" width="9.140625" style="5"/>
    <col min="9217" max="9217" width="0" style="5" hidden="1" customWidth="1"/>
    <col min="9218" max="9218" width="73.42578125" style="5" customWidth="1"/>
    <col min="9219" max="9219" width="25" style="5" bestFit="1" customWidth="1"/>
    <col min="9220" max="9220" width="16.28515625" style="5" customWidth="1"/>
    <col min="9221" max="9223" width="15.42578125" style="5" customWidth="1"/>
    <col min="9224" max="9224" width="22" style="5" customWidth="1"/>
    <col min="9225" max="9225" width="15.140625" style="5" bestFit="1" customWidth="1"/>
    <col min="9226" max="9226" width="16.5703125" style="5" bestFit="1" customWidth="1"/>
    <col min="9227" max="9228" width="10.85546875" style="5" bestFit="1" customWidth="1"/>
    <col min="9229" max="9472" width="9.140625" style="5"/>
    <col min="9473" max="9473" width="0" style="5" hidden="1" customWidth="1"/>
    <col min="9474" max="9474" width="73.42578125" style="5" customWidth="1"/>
    <col min="9475" max="9475" width="25" style="5" bestFit="1" customWidth="1"/>
    <col min="9476" max="9476" width="16.28515625" style="5" customWidth="1"/>
    <col min="9477" max="9479" width="15.42578125" style="5" customWidth="1"/>
    <col min="9480" max="9480" width="22" style="5" customWidth="1"/>
    <col min="9481" max="9481" width="15.140625" style="5" bestFit="1" customWidth="1"/>
    <col min="9482" max="9482" width="16.5703125" style="5" bestFit="1" customWidth="1"/>
    <col min="9483" max="9484" width="10.85546875" style="5" bestFit="1" customWidth="1"/>
    <col min="9485" max="9728" width="9.140625" style="5"/>
    <col min="9729" max="9729" width="0" style="5" hidden="1" customWidth="1"/>
    <col min="9730" max="9730" width="73.42578125" style="5" customWidth="1"/>
    <col min="9731" max="9731" width="25" style="5" bestFit="1" customWidth="1"/>
    <col min="9732" max="9732" width="16.28515625" style="5" customWidth="1"/>
    <col min="9733" max="9735" width="15.42578125" style="5" customWidth="1"/>
    <col min="9736" max="9736" width="22" style="5" customWidth="1"/>
    <col min="9737" max="9737" width="15.140625" style="5" bestFit="1" customWidth="1"/>
    <col min="9738" max="9738" width="16.5703125" style="5" bestFit="1" customWidth="1"/>
    <col min="9739" max="9740" width="10.85546875" style="5" bestFit="1" customWidth="1"/>
    <col min="9741" max="9984" width="9.140625" style="5"/>
    <col min="9985" max="9985" width="0" style="5" hidden="1" customWidth="1"/>
    <col min="9986" max="9986" width="73.42578125" style="5" customWidth="1"/>
    <col min="9987" max="9987" width="25" style="5" bestFit="1" customWidth="1"/>
    <col min="9988" max="9988" width="16.28515625" style="5" customWidth="1"/>
    <col min="9989" max="9991" width="15.42578125" style="5" customWidth="1"/>
    <col min="9992" max="9992" width="22" style="5" customWidth="1"/>
    <col min="9993" max="9993" width="15.140625" style="5" bestFit="1" customWidth="1"/>
    <col min="9994" max="9994" width="16.5703125" style="5" bestFit="1" customWidth="1"/>
    <col min="9995" max="9996" width="10.85546875" style="5" bestFit="1" customWidth="1"/>
    <col min="9997" max="10240" width="9.140625" style="5"/>
    <col min="10241" max="10241" width="0" style="5" hidden="1" customWidth="1"/>
    <col min="10242" max="10242" width="73.42578125" style="5" customWidth="1"/>
    <col min="10243" max="10243" width="25" style="5" bestFit="1" customWidth="1"/>
    <col min="10244" max="10244" width="16.28515625" style="5" customWidth="1"/>
    <col min="10245" max="10247" width="15.42578125" style="5" customWidth="1"/>
    <col min="10248" max="10248" width="22" style="5" customWidth="1"/>
    <col min="10249" max="10249" width="15.140625" style="5" bestFit="1" customWidth="1"/>
    <col min="10250" max="10250" width="16.5703125" style="5" bestFit="1" customWidth="1"/>
    <col min="10251" max="10252" width="10.85546875" style="5" bestFit="1" customWidth="1"/>
    <col min="10253" max="10496" width="9.140625" style="5"/>
    <col min="10497" max="10497" width="0" style="5" hidden="1" customWidth="1"/>
    <col min="10498" max="10498" width="73.42578125" style="5" customWidth="1"/>
    <col min="10499" max="10499" width="25" style="5" bestFit="1" customWidth="1"/>
    <col min="10500" max="10500" width="16.28515625" style="5" customWidth="1"/>
    <col min="10501" max="10503" width="15.42578125" style="5" customWidth="1"/>
    <col min="10504" max="10504" width="22" style="5" customWidth="1"/>
    <col min="10505" max="10505" width="15.140625" style="5" bestFit="1" customWidth="1"/>
    <col min="10506" max="10506" width="16.5703125" style="5" bestFit="1" customWidth="1"/>
    <col min="10507" max="10508" width="10.85546875" style="5" bestFit="1" customWidth="1"/>
    <col min="10509" max="10752" width="9.140625" style="5"/>
    <col min="10753" max="10753" width="0" style="5" hidden="1" customWidth="1"/>
    <col min="10754" max="10754" width="73.42578125" style="5" customWidth="1"/>
    <col min="10755" max="10755" width="25" style="5" bestFit="1" customWidth="1"/>
    <col min="10756" max="10756" width="16.28515625" style="5" customWidth="1"/>
    <col min="10757" max="10759" width="15.42578125" style="5" customWidth="1"/>
    <col min="10760" max="10760" width="22" style="5" customWidth="1"/>
    <col min="10761" max="10761" width="15.140625" style="5" bestFit="1" customWidth="1"/>
    <col min="10762" max="10762" width="16.5703125" style="5" bestFit="1" customWidth="1"/>
    <col min="10763" max="10764" width="10.85546875" style="5" bestFit="1" customWidth="1"/>
    <col min="10765" max="11008" width="9.140625" style="5"/>
    <col min="11009" max="11009" width="0" style="5" hidden="1" customWidth="1"/>
    <col min="11010" max="11010" width="73.42578125" style="5" customWidth="1"/>
    <col min="11011" max="11011" width="25" style="5" bestFit="1" customWidth="1"/>
    <col min="11012" max="11012" width="16.28515625" style="5" customWidth="1"/>
    <col min="11013" max="11015" width="15.42578125" style="5" customWidth="1"/>
    <col min="11016" max="11016" width="22" style="5" customWidth="1"/>
    <col min="11017" max="11017" width="15.140625" style="5" bestFit="1" customWidth="1"/>
    <col min="11018" max="11018" width="16.5703125" style="5" bestFit="1" customWidth="1"/>
    <col min="11019" max="11020" width="10.85546875" style="5" bestFit="1" customWidth="1"/>
    <col min="11021" max="11264" width="9.140625" style="5"/>
    <col min="11265" max="11265" width="0" style="5" hidden="1" customWidth="1"/>
    <col min="11266" max="11266" width="73.42578125" style="5" customWidth="1"/>
    <col min="11267" max="11267" width="25" style="5" bestFit="1" customWidth="1"/>
    <col min="11268" max="11268" width="16.28515625" style="5" customWidth="1"/>
    <col min="11269" max="11271" width="15.42578125" style="5" customWidth="1"/>
    <col min="11272" max="11272" width="22" style="5" customWidth="1"/>
    <col min="11273" max="11273" width="15.140625" style="5" bestFit="1" customWidth="1"/>
    <col min="11274" max="11274" width="16.5703125" style="5" bestFit="1" customWidth="1"/>
    <col min="11275" max="11276" width="10.85546875" style="5" bestFit="1" customWidth="1"/>
    <col min="11277" max="11520" width="9.140625" style="5"/>
    <col min="11521" max="11521" width="0" style="5" hidden="1" customWidth="1"/>
    <col min="11522" max="11522" width="73.42578125" style="5" customWidth="1"/>
    <col min="11523" max="11523" width="25" style="5" bestFit="1" customWidth="1"/>
    <col min="11524" max="11524" width="16.28515625" style="5" customWidth="1"/>
    <col min="11525" max="11527" width="15.42578125" style="5" customWidth="1"/>
    <col min="11528" max="11528" width="22" style="5" customWidth="1"/>
    <col min="11529" max="11529" width="15.140625" style="5" bestFit="1" customWidth="1"/>
    <col min="11530" max="11530" width="16.5703125" style="5" bestFit="1" customWidth="1"/>
    <col min="11531" max="11532" width="10.85546875" style="5" bestFit="1" customWidth="1"/>
    <col min="11533" max="11776" width="9.140625" style="5"/>
    <col min="11777" max="11777" width="0" style="5" hidden="1" customWidth="1"/>
    <col min="11778" max="11778" width="73.42578125" style="5" customWidth="1"/>
    <col min="11779" max="11779" width="25" style="5" bestFit="1" customWidth="1"/>
    <col min="11780" max="11780" width="16.28515625" style="5" customWidth="1"/>
    <col min="11781" max="11783" width="15.42578125" style="5" customWidth="1"/>
    <col min="11784" max="11784" width="22" style="5" customWidth="1"/>
    <col min="11785" max="11785" width="15.140625" style="5" bestFit="1" customWidth="1"/>
    <col min="11786" max="11786" width="16.5703125" style="5" bestFit="1" customWidth="1"/>
    <col min="11787" max="11788" width="10.85546875" style="5" bestFit="1" customWidth="1"/>
    <col min="11789" max="12032" width="9.140625" style="5"/>
    <col min="12033" max="12033" width="0" style="5" hidden="1" customWidth="1"/>
    <col min="12034" max="12034" width="73.42578125" style="5" customWidth="1"/>
    <col min="12035" max="12035" width="25" style="5" bestFit="1" customWidth="1"/>
    <col min="12036" max="12036" width="16.28515625" style="5" customWidth="1"/>
    <col min="12037" max="12039" width="15.42578125" style="5" customWidth="1"/>
    <col min="12040" max="12040" width="22" style="5" customWidth="1"/>
    <col min="12041" max="12041" width="15.140625" style="5" bestFit="1" customWidth="1"/>
    <col min="12042" max="12042" width="16.5703125" style="5" bestFit="1" customWidth="1"/>
    <col min="12043" max="12044" width="10.85546875" style="5" bestFit="1" customWidth="1"/>
    <col min="12045" max="12288" width="9.140625" style="5"/>
    <col min="12289" max="12289" width="0" style="5" hidden="1" customWidth="1"/>
    <col min="12290" max="12290" width="73.42578125" style="5" customWidth="1"/>
    <col min="12291" max="12291" width="25" style="5" bestFit="1" customWidth="1"/>
    <col min="12292" max="12292" width="16.28515625" style="5" customWidth="1"/>
    <col min="12293" max="12295" width="15.42578125" style="5" customWidth="1"/>
    <col min="12296" max="12296" width="22" style="5" customWidth="1"/>
    <col min="12297" max="12297" width="15.140625" style="5" bestFit="1" customWidth="1"/>
    <col min="12298" max="12298" width="16.5703125" style="5" bestFit="1" customWidth="1"/>
    <col min="12299" max="12300" width="10.85546875" style="5" bestFit="1" customWidth="1"/>
    <col min="12301" max="12544" width="9.140625" style="5"/>
    <col min="12545" max="12545" width="0" style="5" hidden="1" customWidth="1"/>
    <col min="12546" max="12546" width="73.42578125" style="5" customWidth="1"/>
    <col min="12547" max="12547" width="25" style="5" bestFit="1" customWidth="1"/>
    <col min="12548" max="12548" width="16.28515625" style="5" customWidth="1"/>
    <col min="12549" max="12551" width="15.42578125" style="5" customWidth="1"/>
    <col min="12552" max="12552" width="22" style="5" customWidth="1"/>
    <col min="12553" max="12553" width="15.140625" style="5" bestFit="1" customWidth="1"/>
    <col min="12554" max="12554" width="16.5703125" style="5" bestFit="1" customWidth="1"/>
    <col min="12555" max="12556" width="10.85546875" style="5" bestFit="1" customWidth="1"/>
    <col min="12557" max="12800" width="9.140625" style="5"/>
    <col min="12801" max="12801" width="0" style="5" hidden="1" customWidth="1"/>
    <col min="12802" max="12802" width="73.42578125" style="5" customWidth="1"/>
    <col min="12803" max="12803" width="25" style="5" bestFit="1" customWidth="1"/>
    <col min="12804" max="12804" width="16.28515625" style="5" customWidth="1"/>
    <col min="12805" max="12807" width="15.42578125" style="5" customWidth="1"/>
    <col min="12808" max="12808" width="22" style="5" customWidth="1"/>
    <col min="12809" max="12809" width="15.140625" style="5" bestFit="1" customWidth="1"/>
    <col min="12810" max="12810" width="16.5703125" style="5" bestFit="1" customWidth="1"/>
    <col min="12811" max="12812" width="10.85546875" style="5" bestFit="1" customWidth="1"/>
    <col min="12813" max="13056" width="9.140625" style="5"/>
    <col min="13057" max="13057" width="0" style="5" hidden="1" customWidth="1"/>
    <col min="13058" max="13058" width="73.42578125" style="5" customWidth="1"/>
    <col min="13059" max="13059" width="25" style="5" bestFit="1" customWidth="1"/>
    <col min="13060" max="13060" width="16.28515625" style="5" customWidth="1"/>
    <col min="13061" max="13063" width="15.42578125" style="5" customWidth="1"/>
    <col min="13064" max="13064" width="22" style="5" customWidth="1"/>
    <col min="13065" max="13065" width="15.140625" style="5" bestFit="1" customWidth="1"/>
    <col min="13066" max="13066" width="16.5703125" style="5" bestFit="1" customWidth="1"/>
    <col min="13067" max="13068" width="10.85546875" style="5" bestFit="1" customWidth="1"/>
    <col min="13069" max="13312" width="9.140625" style="5"/>
    <col min="13313" max="13313" width="0" style="5" hidden="1" customWidth="1"/>
    <col min="13314" max="13314" width="73.42578125" style="5" customWidth="1"/>
    <col min="13315" max="13315" width="25" style="5" bestFit="1" customWidth="1"/>
    <col min="13316" max="13316" width="16.28515625" style="5" customWidth="1"/>
    <col min="13317" max="13319" width="15.42578125" style="5" customWidth="1"/>
    <col min="13320" max="13320" width="22" style="5" customWidth="1"/>
    <col min="13321" max="13321" width="15.140625" style="5" bestFit="1" customWidth="1"/>
    <col min="13322" max="13322" width="16.5703125" style="5" bestFit="1" customWidth="1"/>
    <col min="13323" max="13324" width="10.85546875" style="5" bestFit="1" customWidth="1"/>
    <col min="13325" max="13568" width="9.140625" style="5"/>
    <col min="13569" max="13569" width="0" style="5" hidden="1" customWidth="1"/>
    <col min="13570" max="13570" width="73.42578125" style="5" customWidth="1"/>
    <col min="13571" max="13571" width="25" style="5" bestFit="1" customWidth="1"/>
    <col min="13572" max="13572" width="16.28515625" style="5" customWidth="1"/>
    <col min="13573" max="13575" width="15.42578125" style="5" customWidth="1"/>
    <col min="13576" max="13576" width="22" style="5" customWidth="1"/>
    <col min="13577" max="13577" width="15.140625" style="5" bestFit="1" customWidth="1"/>
    <col min="13578" max="13578" width="16.5703125" style="5" bestFit="1" customWidth="1"/>
    <col min="13579" max="13580" width="10.85546875" style="5" bestFit="1" customWidth="1"/>
    <col min="13581" max="13824" width="9.140625" style="5"/>
    <col min="13825" max="13825" width="0" style="5" hidden="1" customWidth="1"/>
    <col min="13826" max="13826" width="73.42578125" style="5" customWidth="1"/>
    <col min="13827" max="13827" width="25" style="5" bestFit="1" customWidth="1"/>
    <col min="13828" max="13828" width="16.28515625" style="5" customWidth="1"/>
    <col min="13829" max="13831" width="15.42578125" style="5" customWidth="1"/>
    <col min="13832" max="13832" width="22" style="5" customWidth="1"/>
    <col min="13833" max="13833" width="15.140625" style="5" bestFit="1" customWidth="1"/>
    <col min="13834" max="13834" width="16.5703125" style="5" bestFit="1" customWidth="1"/>
    <col min="13835" max="13836" width="10.85546875" style="5" bestFit="1" customWidth="1"/>
    <col min="13837" max="14080" width="9.140625" style="5"/>
    <col min="14081" max="14081" width="0" style="5" hidden="1" customWidth="1"/>
    <col min="14082" max="14082" width="73.42578125" style="5" customWidth="1"/>
    <col min="14083" max="14083" width="25" style="5" bestFit="1" customWidth="1"/>
    <col min="14084" max="14084" width="16.28515625" style="5" customWidth="1"/>
    <col min="14085" max="14087" width="15.42578125" style="5" customWidth="1"/>
    <col min="14088" max="14088" width="22" style="5" customWidth="1"/>
    <col min="14089" max="14089" width="15.140625" style="5" bestFit="1" customWidth="1"/>
    <col min="14090" max="14090" width="16.5703125" style="5" bestFit="1" customWidth="1"/>
    <col min="14091" max="14092" width="10.85546875" style="5" bestFit="1" customWidth="1"/>
    <col min="14093" max="14336" width="9.140625" style="5"/>
    <col min="14337" max="14337" width="0" style="5" hidden="1" customWidth="1"/>
    <col min="14338" max="14338" width="73.42578125" style="5" customWidth="1"/>
    <col min="14339" max="14339" width="25" style="5" bestFit="1" customWidth="1"/>
    <col min="14340" max="14340" width="16.28515625" style="5" customWidth="1"/>
    <col min="14341" max="14343" width="15.42578125" style="5" customWidth="1"/>
    <col min="14344" max="14344" width="22" style="5" customWidth="1"/>
    <col min="14345" max="14345" width="15.140625" style="5" bestFit="1" customWidth="1"/>
    <col min="14346" max="14346" width="16.5703125" style="5" bestFit="1" customWidth="1"/>
    <col min="14347" max="14348" width="10.85546875" style="5" bestFit="1" customWidth="1"/>
    <col min="14349" max="14592" width="9.140625" style="5"/>
    <col min="14593" max="14593" width="0" style="5" hidden="1" customWidth="1"/>
    <col min="14594" max="14594" width="73.42578125" style="5" customWidth="1"/>
    <col min="14595" max="14595" width="25" style="5" bestFit="1" customWidth="1"/>
    <col min="14596" max="14596" width="16.28515625" style="5" customWidth="1"/>
    <col min="14597" max="14599" width="15.42578125" style="5" customWidth="1"/>
    <col min="14600" max="14600" width="22" style="5" customWidth="1"/>
    <col min="14601" max="14601" width="15.140625" style="5" bestFit="1" customWidth="1"/>
    <col min="14602" max="14602" width="16.5703125" style="5" bestFit="1" customWidth="1"/>
    <col min="14603" max="14604" width="10.85546875" style="5" bestFit="1" customWidth="1"/>
    <col min="14605" max="14848" width="9.140625" style="5"/>
    <col min="14849" max="14849" width="0" style="5" hidden="1" customWidth="1"/>
    <col min="14850" max="14850" width="73.42578125" style="5" customWidth="1"/>
    <col min="14851" max="14851" width="25" style="5" bestFit="1" customWidth="1"/>
    <col min="14852" max="14852" width="16.28515625" style="5" customWidth="1"/>
    <col min="14853" max="14855" width="15.42578125" style="5" customWidth="1"/>
    <col min="14856" max="14856" width="22" style="5" customWidth="1"/>
    <col min="14857" max="14857" width="15.140625" style="5" bestFit="1" customWidth="1"/>
    <col min="14858" max="14858" width="16.5703125" style="5" bestFit="1" customWidth="1"/>
    <col min="14859" max="14860" width="10.85546875" style="5" bestFit="1" customWidth="1"/>
    <col min="14861" max="15104" width="9.140625" style="5"/>
    <col min="15105" max="15105" width="0" style="5" hidden="1" customWidth="1"/>
    <col min="15106" max="15106" width="73.42578125" style="5" customWidth="1"/>
    <col min="15107" max="15107" width="25" style="5" bestFit="1" customWidth="1"/>
    <col min="15108" max="15108" width="16.28515625" style="5" customWidth="1"/>
    <col min="15109" max="15111" width="15.42578125" style="5" customWidth="1"/>
    <col min="15112" max="15112" width="22" style="5" customWidth="1"/>
    <col min="15113" max="15113" width="15.140625" style="5" bestFit="1" customWidth="1"/>
    <col min="15114" max="15114" width="16.5703125" style="5" bestFit="1" customWidth="1"/>
    <col min="15115" max="15116" width="10.85546875" style="5" bestFit="1" customWidth="1"/>
    <col min="15117" max="15360" width="9.140625" style="5"/>
    <col min="15361" max="15361" width="0" style="5" hidden="1" customWidth="1"/>
    <col min="15362" max="15362" width="73.42578125" style="5" customWidth="1"/>
    <col min="15363" max="15363" width="25" style="5" bestFit="1" customWidth="1"/>
    <col min="15364" max="15364" width="16.28515625" style="5" customWidth="1"/>
    <col min="15365" max="15367" width="15.42578125" style="5" customWidth="1"/>
    <col min="15368" max="15368" width="22" style="5" customWidth="1"/>
    <col min="15369" max="15369" width="15.140625" style="5" bestFit="1" customWidth="1"/>
    <col min="15370" max="15370" width="16.5703125" style="5" bestFit="1" customWidth="1"/>
    <col min="15371" max="15372" width="10.85546875" style="5" bestFit="1" customWidth="1"/>
    <col min="15373" max="15616" width="9.140625" style="5"/>
    <col min="15617" max="15617" width="0" style="5" hidden="1" customWidth="1"/>
    <col min="15618" max="15618" width="73.42578125" style="5" customWidth="1"/>
    <col min="15619" max="15619" width="25" style="5" bestFit="1" customWidth="1"/>
    <col min="15620" max="15620" width="16.28515625" style="5" customWidth="1"/>
    <col min="15621" max="15623" width="15.42578125" style="5" customWidth="1"/>
    <col min="15624" max="15624" width="22" style="5" customWidth="1"/>
    <col min="15625" max="15625" width="15.140625" style="5" bestFit="1" customWidth="1"/>
    <col min="15626" max="15626" width="16.5703125" style="5" bestFit="1" customWidth="1"/>
    <col min="15627" max="15628" width="10.85546875" style="5" bestFit="1" customWidth="1"/>
    <col min="15629" max="15872" width="9.140625" style="5"/>
    <col min="15873" max="15873" width="0" style="5" hidden="1" customWidth="1"/>
    <col min="15874" max="15874" width="73.42578125" style="5" customWidth="1"/>
    <col min="15875" max="15875" width="25" style="5" bestFit="1" customWidth="1"/>
    <col min="15876" max="15876" width="16.28515625" style="5" customWidth="1"/>
    <col min="15877" max="15879" width="15.42578125" style="5" customWidth="1"/>
    <col min="15880" max="15880" width="22" style="5" customWidth="1"/>
    <col min="15881" max="15881" width="15.140625" style="5" bestFit="1" customWidth="1"/>
    <col min="15882" max="15882" width="16.5703125" style="5" bestFit="1" customWidth="1"/>
    <col min="15883" max="15884" width="10.85546875" style="5" bestFit="1" customWidth="1"/>
    <col min="15885" max="16128" width="9.140625" style="5"/>
    <col min="16129" max="16129" width="0" style="5" hidden="1" customWidth="1"/>
    <col min="16130" max="16130" width="73.42578125" style="5" customWidth="1"/>
    <col min="16131" max="16131" width="25" style="5" bestFit="1" customWidth="1"/>
    <col min="16132" max="16132" width="16.28515625" style="5" customWidth="1"/>
    <col min="16133" max="16135" width="15.42578125" style="5" customWidth="1"/>
    <col min="16136" max="16136" width="22" style="5" customWidth="1"/>
    <col min="16137" max="16137" width="15.140625" style="5" bestFit="1" customWidth="1"/>
    <col min="16138" max="16138" width="16.5703125" style="5" bestFit="1" customWidth="1"/>
    <col min="16139" max="16140" width="10.85546875" style="5" bestFit="1" customWidth="1"/>
    <col min="16141" max="16384" width="9.140625" style="5"/>
  </cols>
  <sheetData>
    <row r="1" spans="2:10" hidden="1" x14ac:dyDescent="0.25">
      <c r="B1" s="1" t="s">
        <v>0</v>
      </c>
      <c r="C1" s="2"/>
      <c r="D1" s="2"/>
      <c r="E1" s="2"/>
      <c r="F1" s="2"/>
      <c r="G1" s="2"/>
      <c r="H1" s="3"/>
    </row>
    <row r="2" spans="2:10" hidden="1" x14ac:dyDescent="0.25">
      <c r="B2" s="7" t="s">
        <v>1</v>
      </c>
      <c r="C2" s="8"/>
      <c r="D2" s="8"/>
      <c r="E2" s="8"/>
      <c r="F2" s="8"/>
      <c r="G2" s="8"/>
      <c r="H2" s="9"/>
    </row>
    <row r="3" spans="2:10" x14ac:dyDescent="0.25">
      <c r="B3" s="10" t="s">
        <v>2</v>
      </c>
      <c r="C3" s="11"/>
      <c r="D3" s="12"/>
      <c r="E3" s="13"/>
      <c r="F3" s="13"/>
      <c r="G3" s="13"/>
      <c r="H3" s="14"/>
    </row>
    <row r="4" spans="2:10" x14ac:dyDescent="0.25">
      <c r="B4" s="10" t="s">
        <v>624</v>
      </c>
      <c r="C4" s="11"/>
      <c r="D4" s="15"/>
      <c r="E4" s="11"/>
      <c r="F4" s="11"/>
      <c r="G4" s="11"/>
      <c r="H4" s="16"/>
    </row>
    <row r="5" spans="2:10" x14ac:dyDescent="0.25">
      <c r="B5" s="93" t="s">
        <v>4</v>
      </c>
      <c r="C5" s="93"/>
      <c r="D5" s="93"/>
      <c r="E5" s="93"/>
      <c r="F5" s="93"/>
      <c r="G5" s="93"/>
      <c r="H5" s="93"/>
      <c r="I5" s="93"/>
    </row>
    <row r="6" spans="2:10" x14ac:dyDescent="0.25">
      <c r="B6" s="10"/>
      <c r="C6" s="18"/>
      <c r="D6" s="19"/>
      <c r="E6" s="18"/>
      <c r="F6" s="18"/>
      <c r="G6" s="18"/>
      <c r="H6" s="20"/>
    </row>
    <row r="7" spans="2:10" ht="35.1" customHeight="1" x14ac:dyDescent="0.25">
      <c r="B7" s="21" t="s">
        <v>5</v>
      </c>
      <c r="C7" s="21" t="s">
        <v>6</v>
      </c>
      <c r="D7" s="22" t="s">
        <v>7</v>
      </c>
      <c r="E7" s="23" t="s">
        <v>8</v>
      </c>
      <c r="F7" s="24" t="s">
        <v>9</v>
      </c>
      <c r="G7" s="24" t="s">
        <v>10</v>
      </c>
      <c r="H7" s="24" t="s">
        <v>11</v>
      </c>
    </row>
    <row r="8" spans="2:10" x14ac:dyDescent="0.25">
      <c r="B8" s="34" t="s">
        <v>12</v>
      </c>
      <c r="C8" s="54"/>
      <c r="D8" s="95"/>
      <c r="E8" s="56"/>
      <c r="F8" s="57"/>
      <c r="G8" s="57"/>
      <c r="H8" s="30"/>
    </row>
    <row r="9" spans="2:10" x14ac:dyDescent="0.25">
      <c r="B9" s="34" t="s">
        <v>13</v>
      </c>
      <c r="C9" s="54"/>
      <c r="D9" s="95"/>
      <c r="E9" s="56"/>
      <c r="F9" s="57"/>
      <c r="G9" s="57"/>
      <c r="H9" s="47"/>
    </row>
    <row r="10" spans="2:10" x14ac:dyDescent="0.25">
      <c r="B10" s="34" t="s">
        <v>14</v>
      </c>
      <c r="C10" s="54"/>
      <c r="D10" s="96"/>
      <c r="E10" s="56"/>
      <c r="F10" s="57"/>
      <c r="G10" s="57"/>
      <c r="H10" s="47"/>
      <c r="J10" s="4"/>
    </row>
    <row r="11" spans="2:10" x14ac:dyDescent="0.25">
      <c r="B11" s="54" t="s">
        <v>625</v>
      </c>
      <c r="C11" s="54" t="s">
        <v>16</v>
      </c>
      <c r="D11" s="96">
        <v>3400</v>
      </c>
      <c r="E11" s="56">
        <v>35634.35</v>
      </c>
      <c r="F11" s="57">
        <v>4.68</v>
      </c>
      <c r="G11" s="57">
        <v>7.5487000000000002</v>
      </c>
      <c r="H11" s="47" t="s">
        <v>626</v>
      </c>
      <c r="J11" s="4"/>
    </row>
    <row r="12" spans="2:10" x14ac:dyDescent="0.25">
      <c r="B12" s="54" t="s">
        <v>627</v>
      </c>
      <c r="C12" s="54" t="s">
        <v>16</v>
      </c>
      <c r="D12" s="96">
        <v>3050</v>
      </c>
      <c r="E12" s="56">
        <v>32156.67</v>
      </c>
      <c r="F12" s="57">
        <v>4.22</v>
      </c>
      <c r="G12" s="57">
        <v>7.57</v>
      </c>
      <c r="H12" s="47" t="s">
        <v>628</v>
      </c>
      <c r="J12" s="4"/>
    </row>
    <row r="13" spans="2:10" x14ac:dyDescent="0.25">
      <c r="B13" s="54" t="s">
        <v>629</v>
      </c>
      <c r="C13" s="54" t="s">
        <v>16</v>
      </c>
      <c r="D13" s="96">
        <v>3069</v>
      </c>
      <c r="E13" s="56">
        <v>31732.2</v>
      </c>
      <c r="F13" s="57">
        <v>4.17</v>
      </c>
      <c r="G13" s="57">
        <v>7.5400000000000009</v>
      </c>
      <c r="H13" s="47" t="s">
        <v>630</v>
      </c>
      <c r="J13" s="4"/>
    </row>
    <row r="14" spans="2:10" x14ac:dyDescent="0.25">
      <c r="B14" s="54" t="s">
        <v>631</v>
      </c>
      <c r="C14" s="54" t="s">
        <v>16</v>
      </c>
      <c r="D14" s="96">
        <v>3000</v>
      </c>
      <c r="E14" s="56">
        <v>30205.23</v>
      </c>
      <c r="F14" s="57">
        <v>3.97</v>
      </c>
      <c r="G14" s="57">
        <v>7.6791999999999998</v>
      </c>
      <c r="H14" s="47" t="s">
        <v>632</v>
      </c>
      <c r="J14" s="4"/>
    </row>
    <row r="15" spans="2:10" x14ac:dyDescent="0.25">
      <c r="B15" s="54" t="s">
        <v>633</v>
      </c>
      <c r="C15" s="54" t="s">
        <v>16</v>
      </c>
      <c r="D15" s="96">
        <v>2700</v>
      </c>
      <c r="E15" s="56">
        <v>28839.119999999999</v>
      </c>
      <c r="F15" s="57">
        <v>3.79</v>
      </c>
      <c r="G15" s="57">
        <v>7.4648999999999992</v>
      </c>
      <c r="H15" s="47" t="s">
        <v>634</v>
      </c>
      <c r="J15" s="4"/>
    </row>
    <row r="16" spans="2:10" x14ac:dyDescent="0.25">
      <c r="B16" s="54" t="s">
        <v>635</v>
      </c>
      <c r="C16" s="54" t="s">
        <v>16</v>
      </c>
      <c r="D16" s="96">
        <v>2450</v>
      </c>
      <c r="E16" s="56">
        <v>26240.07</v>
      </c>
      <c r="F16" s="57">
        <v>3.45</v>
      </c>
      <c r="G16" s="57">
        <v>7.6549999999999994</v>
      </c>
      <c r="H16" s="47" t="s">
        <v>636</v>
      </c>
      <c r="J16" s="4"/>
    </row>
    <row r="17" spans="2:10" x14ac:dyDescent="0.25">
      <c r="B17" s="54" t="s">
        <v>637</v>
      </c>
      <c r="C17" s="54" t="s">
        <v>32</v>
      </c>
      <c r="D17" s="96">
        <v>2550</v>
      </c>
      <c r="E17" s="56">
        <v>25924.42</v>
      </c>
      <c r="F17" s="57">
        <v>3.41</v>
      </c>
      <c r="G17" s="57">
        <v>7.65</v>
      </c>
      <c r="H17" s="47" t="s">
        <v>638</v>
      </c>
      <c r="J17" s="4"/>
    </row>
    <row r="18" spans="2:10" x14ac:dyDescent="0.25">
      <c r="B18" s="54" t="s">
        <v>639</v>
      </c>
      <c r="C18" s="54" t="s">
        <v>19</v>
      </c>
      <c r="D18" s="96">
        <v>2500</v>
      </c>
      <c r="E18" s="56">
        <v>24548.91</v>
      </c>
      <c r="F18" s="57">
        <v>3.22</v>
      </c>
      <c r="G18" s="57">
        <v>7.6498999999999997</v>
      </c>
      <c r="H18" s="47" t="s">
        <v>640</v>
      </c>
      <c r="J18" s="4"/>
    </row>
    <row r="19" spans="2:10" x14ac:dyDescent="0.25">
      <c r="B19" s="54" t="s">
        <v>641</v>
      </c>
      <c r="C19" s="54" t="s">
        <v>16</v>
      </c>
      <c r="D19" s="96">
        <v>2200</v>
      </c>
      <c r="E19" s="56">
        <v>23279.87</v>
      </c>
      <c r="F19" s="57">
        <v>3.06</v>
      </c>
      <c r="G19" s="57">
        <v>7.57</v>
      </c>
      <c r="H19" s="47" t="s">
        <v>642</v>
      </c>
      <c r="J19" s="4"/>
    </row>
    <row r="20" spans="2:10" x14ac:dyDescent="0.25">
      <c r="B20" s="54" t="s">
        <v>52</v>
      </c>
      <c r="C20" s="54" t="s">
        <v>16</v>
      </c>
      <c r="D20" s="96">
        <v>2100</v>
      </c>
      <c r="E20" s="56">
        <v>22152.44</v>
      </c>
      <c r="F20" s="57">
        <v>2.91</v>
      </c>
      <c r="G20" s="57">
        <v>7.2500000000000009</v>
      </c>
      <c r="H20" s="47" t="s">
        <v>53</v>
      </c>
      <c r="J20" s="4"/>
    </row>
    <row r="21" spans="2:10" x14ac:dyDescent="0.25">
      <c r="B21" s="54" t="s">
        <v>643</v>
      </c>
      <c r="C21" s="54" t="s">
        <v>16</v>
      </c>
      <c r="D21" s="96">
        <v>1650</v>
      </c>
      <c r="E21" s="56">
        <v>17952.259999999998</v>
      </c>
      <c r="F21" s="57">
        <v>2.36</v>
      </c>
      <c r="G21" s="57">
        <v>7.2450000000000001</v>
      </c>
      <c r="H21" s="47" t="s">
        <v>644</v>
      </c>
      <c r="J21" s="4"/>
    </row>
    <row r="22" spans="2:10" x14ac:dyDescent="0.25">
      <c r="B22" s="54" t="s">
        <v>645</v>
      </c>
      <c r="C22" s="54" t="s">
        <v>19</v>
      </c>
      <c r="D22" s="96">
        <v>1650</v>
      </c>
      <c r="E22" s="56">
        <v>17533.22</v>
      </c>
      <c r="F22" s="57">
        <v>2.2999999999999998</v>
      </c>
      <c r="G22" s="57">
        <v>7.6300000000000008</v>
      </c>
      <c r="H22" s="47" t="s">
        <v>646</v>
      </c>
      <c r="J22" s="4"/>
    </row>
    <row r="23" spans="2:10" x14ac:dyDescent="0.25">
      <c r="B23" s="54" t="s">
        <v>647</v>
      </c>
      <c r="C23" s="54" t="s">
        <v>16</v>
      </c>
      <c r="D23" s="96">
        <v>1600</v>
      </c>
      <c r="E23" s="56">
        <v>17041.810000000001</v>
      </c>
      <c r="F23" s="57">
        <v>2.2400000000000002</v>
      </c>
      <c r="G23" s="57">
        <v>7.5487000000000002</v>
      </c>
      <c r="H23" s="47" t="s">
        <v>648</v>
      </c>
      <c r="J23" s="4"/>
    </row>
    <row r="24" spans="2:10" x14ac:dyDescent="0.25">
      <c r="B24" s="54" t="s">
        <v>649</v>
      </c>
      <c r="C24" s="54" t="s">
        <v>32</v>
      </c>
      <c r="D24" s="96">
        <v>1550</v>
      </c>
      <c r="E24" s="56">
        <v>15417.1</v>
      </c>
      <c r="F24" s="57">
        <v>2.0299999999999998</v>
      </c>
      <c r="G24" s="57">
        <v>7.65</v>
      </c>
      <c r="H24" s="47" t="s">
        <v>650</v>
      </c>
      <c r="J24" s="4"/>
    </row>
    <row r="25" spans="2:10" x14ac:dyDescent="0.25">
      <c r="B25" s="54" t="s">
        <v>651</v>
      </c>
      <c r="C25" s="54" t="s">
        <v>16</v>
      </c>
      <c r="D25" s="96">
        <v>1466</v>
      </c>
      <c r="E25" s="56">
        <v>15437</v>
      </c>
      <c r="F25" s="57">
        <v>2.0299999999999998</v>
      </c>
      <c r="G25" s="57">
        <v>7.7446999999999999</v>
      </c>
      <c r="H25" s="47" t="s">
        <v>652</v>
      </c>
      <c r="J25" s="4"/>
    </row>
    <row r="26" spans="2:10" x14ac:dyDescent="0.25">
      <c r="B26" s="54" t="s">
        <v>653</v>
      </c>
      <c r="C26" s="54" t="s">
        <v>16</v>
      </c>
      <c r="D26" s="96">
        <v>1100</v>
      </c>
      <c r="E26" s="56">
        <v>11582</v>
      </c>
      <c r="F26" s="57">
        <v>1.52</v>
      </c>
      <c r="G26" s="57">
        <v>7.6605999999999996</v>
      </c>
      <c r="H26" s="47" t="s">
        <v>654</v>
      </c>
      <c r="J26" s="4"/>
    </row>
    <row r="27" spans="2:10" x14ac:dyDescent="0.25">
      <c r="B27" s="54" t="s">
        <v>655</v>
      </c>
      <c r="C27" s="54" t="s">
        <v>16</v>
      </c>
      <c r="D27" s="96">
        <v>1100</v>
      </c>
      <c r="E27" s="56">
        <v>10890.01</v>
      </c>
      <c r="F27" s="57">
        <v>1.43</v>
      </c>
      <c r="G27" s="57">
        <v>7.7047999999999988</v>
      </c>
      <c r="H27" s="47" t="s">
        <v>656</v>
      </c>
      <c r="J27" s="4"/>
    </row>
    <row r="28" spans="2:10" x14ac:dyDescent="0.25">
      <c r="B28" s="54" t="s">
        <v>657</v>
      </c>
      <c r="C28" s="54" t="s">
        <v>16</v>
      </c>
      <c r="D28" s="96">
        <v>1000</v>
      </c>
      <c r="E28" s="56">
        <v>10411.51</v>
      </c>
      <c r="F28" s="57">
        <v>1.37</v>
      </c>
      <c r="G28" s="57">
        <v>7.5918999999999999</v>
      </c>
      <c r="H28" s="47" t="s">
        <v>658</v>
      </c>
      <c r="J28" s="4"/>
    </row>
    <row r="29" spans="2:10" x14ac:dyDescent="0.25">
      <c r="B29" s="54" t="s">
        <v>659</v>
      </c>
      <c r="C29" s="54" t="s">
        <v>19</v>
      </c>
      <c r="D29" s="96">
        <v>950</v>
      </c>
      <c r="E29" s="56">
        <v>10053.719999999999</v>
      </c>
      <c r="F29" s="57">
        <v>1.32</v>
      </c>
      <c r="G29" s="57">
        <v>7.6300000000000008</v>
      </c>
      <c r="H29" s="47" t="s">
        <v>660</v>
      </c>
      <c r="J29" s="4"/>
    </row>
    <row r="30" spans="2:10" x14ac:dyDescent="0.25">
      <c r="B30" s="54" t="s">
        <v>48</v>
      </c>
      <c r="C30" s="54" t="s">
        <v>16</v>
      </c>
      <c r="D30" s="96">
        <v>800</v>
      </c>
      <c r="E30" s="56">
        <v>8434.8799999999992</v>
      </c>
      <c r="F30" s="57">
        <v>1.1100000000000001</v>
      </c>
      <c r="G30" s="57">
        <v>7.21</v>
      </c>
      <c r="H30" s="47" t="s">
        <v>49</v>
      </c>
      <c r="J30" s="4"/>
    </row>
    <row r="31" spans="2:10" x14ac:dyDescent="0.25">
      <c r="B31" s="54" t="s">
        <v>661</v>
      </c>
      <c r="C31" s="54" t="s">
        <v>16</v>
      </c>
      <c r="D31" s="96">
        <v>750</v>
      </c>
      <c r="E31" s="56">
        <v>7897</v>
      </c>
      <c r="F31" s="57">
        <v>1.04</v>
      </c>
      <c r="G31" s="57">
        <v>7.61</v>
      </c>
      <c r="H31" s="47" t="s">
        <v>662</v>
      </c>
      <c r="J31" s="4"/>
    </row>
    <row r="32" spans="2:10" x14ac:dyDescent="0.25">
      <c r="B32" s="54" t="s">
        <v>663</v>
      </c>
      <c r="C32" s="54" t="s">
        <v>16</v>
      </c>
      <c r="D32" s="96">
        <v>729</v>
      </c>
      <c r="E32" s="56">
        <v>7926.45</v>
      </c>
      <c r="F32" s="57">
        <v>1.04</v>
      </c>
      <c r="G32" s="57">
        <v>7.5991</v>
      </c>
      <c r="H32" s="47" t="s">
        <v>664</v>
      </c>
      <c r="J32" s="4"/>
    </row>
    <row r="33" spans="2:10" x14ac:dyDescent="0.25">
      <c r="B33" s="54" t="s">
        <v>665</v>
      </c>
      <c r="C33" s="54" t="s">
        <v>16</v>
      </c>
      <c r="D33" s="96">
        <v>750</v>
      </c>
      <c r="E33" s="56">
        <v>7901.32</v>
      </c>
      <c r="F33" s="57">
        <v>1.04</v>
      </c>
      <c r="G33" s="57">
        <v>7.6300000000000008</v>
      </c>
      <c r="H33" s="47" t="s">
        <v>666</v>
      </c>
      <c r="J33" s="4"/>
    </row>
    <row r="34" spans="2:10" x14ac:dyDescent="0.25">
      <c r="B34" s="54" t="s">
        <v>667</v>
      </c>
      <c r="C34" s="54" t="s">
        <v>16</v>
      </c>
      <c r="D34" s="96">
        <v>750</v>
      </c>
      <c r="E34" s="56">
        <v>7393.79</v>
      </c>
      <c r="F34" s="57">
        <v>0.97</v>
      </c>
      <c r="G34" s="57">
        <v>7.6549999999999994</v>
      </c>
      <c r="H34" s="47" t="s">
        <v>668</v>
      </c>
      <c r="J34" s="4"/>
    </row>
    <row r="35" spans="2:10" x14ac:dyDescent="0.25">
      <c r="B35" s="54" t="s">
        <v>669</v>
      </c>
      <c r="C35" s="54" t="s">
        <v>32</v>
      </c>
      <c r="D35" s="96">
        <v>750</v>
      </c>
      <c r="E35" s="56">
        <v>7315.5</v>
      </c>
      <c r="F35" s="57">
        <v>0.96</v>
      </c>
      <c r="G35" s="57">
        <v>7.65</v>
      </c>
      <c r="H35" s="47" t="s">
        <v>670</v>
      </c>
      <c r="J35" s="4"/>
    </row>
    <row r="36" spans="2:10" x14ac:dyDescent="0.25">
      <c r="B36" s="54" t="s">
        <v>671</v>
      </c>
      <c r="C36" s="54" t="s">
        <v>16</v>
      </c>
      <c r="D36" s="96">
        <v>600</v>
      </c>
      <c r="E36" s="56">
        <v>6368.86</v>
      </c>
      <c r="F36" s="57">
        <v>0.84</v>
      </c>
      <c r="G36" s="57">
        <v>7.7446999999999999</v>
      </c>
      <c r="H36" s="47" t="s">
        <v>672</v>
      </c>
      <c r="J36" s="4"/>
    </row>
    <row r="37" spans="2:10" x14ac:dyDescent="0.25">
      <c r="B37" s="54" t="s">
        <v>673</v>
      </c>
      <c r="C37" s="54" t="s">
        <v>16</v>
      </c>
      <c r="D37" s="96">
        <v>575</v>
      </c>
      <c r="E37" s="56">
        <v>6278.25</v>
      </c>
      <c r="F37" s="57">
        <v>0.82</v>
      </c>
      <c r="G37" s="57">
        <v>7.5912999999999995</v>
      </c>
      <c r="H37" s="47" t="s">
        <v>674</v>
      </c>
      <c r="J37" s="4"/>
    </row>
    <row r="38" spans="2:10" x14ac:dyDescent="0.25">
      <c r="B38" s="54" t="s">
        <v>675</v>
      </c>
      <c r="C38" s="54" t="s">
        <v>16</v>
      </c>
      <c r="D38" s="96">
        <v>548</v>
      </c>
      <c r="E38" s="56">
        <v>5486.24</v>
      </c>
      <c r="F38" s="57">
        <v>0.72</v>
      </c>
      <c r="G38" s="57">
        <v>7.5991</v>
      </c>
      <c r="H38" s="47" t="s">
        <v>676</v>
      </c>
      <c r="J38" s="4"/>
    </row>
    <row r="39" spans="2:10" x14ac:dyDescent="0.25">
      <c r="B39" s="54" t="s">
        <v>677</v>
      </c>
      <c r="C39" s="54" t="s">
        <v>16</v>
      </c>
      <c r="D39" s="96">
        <v>500</v>
      </c>
      <c r="E39" s="56">
        <v>5406.27</v>
      </c>
      <c r="F39" s="57">
        <v>0.71</v>
      </c>
      <c r="G39" s="57">
        <v>7.57</v>
      </c>
      <c r="H39" s="47" t="s">
        <v>678</v>
      </c>
      <c r="J39" s="4"/>
    </row>
    <row r="40" spans="2:10" x14ac:dyDescent="0.25">
      <c r="B40" s="54" t="s">
        <v>679</v>
      </c>
      <c r="C40" s="54" t="s">
        <v>16</v>
      </c>
      <c r="D40" s="96">
        <v>500</v>
      </c>
      <c r="E40" s="56">
        <v>5255.08</v>
      </c>
      <c r="F40" s="57">
        <v>0.69</v>
      </c>
      <c r="G40" s="57">
        <v>7.5249999999999995</v>
      </c>
      <c r="H40" s="47" t="s">
        <v>680</v>
      </c>
      <c r="J40" s="4"/>
    </row>
    <row r="41" spans="2:10" x14ac:dyDescent="0.25">
      <c r="B41" s="54" t="s">
        <v>681</v>
      </c>
      <c r="C41" s="54" t="s">
        <v>16</v>
      </c>
      <c r="D41" s="96">
        <v>500</v>
      </c>
      <c r="E41" s="56">
        <v>5233.8999999999996</v>
      </c>
      <c r="F41" s="57">
        <v>0.69</v>
      </c>
      <c r="G41" s="57">
        <v>7.61</v>
      </c>
      <c r="H41" s="47" t="s">
        <v>682</v>
      </c>
      <c r="J41" s="4"/>
    </row>
    <row r="42" spans="2:10" x14ac:dyDescent="0.25">
      <c r="B42" s="54" t="s">
        <v>683</v>
      </c>
      <c r="C42" s="54" t="s">
        <v>19</v>
      </c>
      <c r="D42" s="96">
        <v>500</v>
      </c>
      <c r="E42" s="56">
        <v>5013.99</v>
      </c>
      <c r="F42" s="57">
        <v>0.66</v>
      </c>
      <c r="G42" s="57">
        <v>7.639899999999999</v>
      </c>
      <c r="H42" s="47" t="s">
        <v>684</v>
      </c>
      <c r="J42" s="4"/>
    </row>
    <row r="43" spans="2:10" x14ac:dyDescent="0.25">
      <c r="B43" s="54" t="s">
        <v>685</v>
      </c>
      <c r="C43" s="54" t="s">
        <v>551</v>
      </c>
      <c r="D43" s="96">
        <v>500</v>
      </c>
      <c r="E43" s="56">
        <v>4810.6099999999997</v>
      </c>
      <c r="F43" s="57">
        <v>0.63</v>
      </c>
      <c r="G43" s="57">
        <v>7.65</v>
      </c>
      <c r="H43" s="47" t="s">
        <v>686</v>
      </c>
      <c r="J43" s="4"/>
    </row>
    <row r="44" spans="2:10" x14ac:dyDescent="0.25">
      <c r="B44" s="54" t="s">
        <v>687</v>
      </c>
      <c r="C44" s="54" t="s">
        <v>16</v>
      </c>
      <c r="D44" s="96">
        <v>450</v>
      </c>
      <c r="E44" s="56">
        <v>4712.38</v>
      </c>
      <c r="F44" s="57">
        <v>0.62</v>
      </c>
      <c r="G44" s="57">
        <v>7.57</v>
      </c>
      <c r="H44" s="47" t="s">
        <v>688</v>
      </c>
      <c r="J44" s="4"/>
    </row>
    <row r="45" spans="2:10" x14ac:dyDescent="0.25">
      <c r="B45" s="54" t="s">
        <v>50</v>
      </c>
      <c r="C45" s="54" t="s">
        <v>16</v>
      </c>
      <c r="D45" s="96">
        <v>400</v>
      </c>
      <c r="E45" s="56">
        <v>4278.84</v>
      </c>
      <c r="F45" s="57">
        <v>0.56000000000000005</v>
      </c>
      <c r="G45" s="57">
        <v>7.21</v>
      </c>
      <c r="H45" s="47" t="s">
        <v>51</v>
      </c>
      <c r="J45" s="4"/>
    </row>
    <row r="46" spans="2:10" x14ac:dyDescent="0.25">
      <c r="B46" s="54" t="s">
        <v>689</v>
      </c>
      <c r="C46" s="54" t="s">
        <v>16</v>
      </c>
      <c r="D46" s="96">
        <v>350</v>
      </c>
      <c r="E46" s="56">
        <v>3747.23</v>
      </c>
      <c r="F46" s="57">
        <v>0.49</v>
      </c>
      <c r="G46" s="57">
        <v>7.6071</v>
      </c>
      <c r="H46" s="47" t="s">
        <v>690</v>
      </c>
      <c r="J46" s="4"/>
    </row>
    <row r="47" spans="2:10" x14ac:dyDescent="0.25">
      <c r="B47" s="54" t="s">
        <v>691</v>
      </c>
      <c r="C47" s="54" t="s">
        <v>16</v>
      </c>
      <c r="D47" s="96">
        <v>350</v>
      </c>
      <c r="E47" s="56">
        <v>3751.99</v>
      </c>
      <c r="F47" s="57">
        <v>0.49</v>
      </c>
      <c r="G47" s="57">
        <v>7.61</v>
      </c>
      <c r="H47" s="47" t="s">
        <v>692</v>
      </c>
      <c r="J47" s="4"/>
    </row>
    <row r="48" spans="2:10" x14ac:dyDescent="0.25">
      <c r="B48" s="54" t="s">
        <v>693</v>
      </c>
      <c r="C48" s="54" t="s">
        <v>16</v>
      </c>
      <c r="D48" s="96">
        <v>300</v>
      </c>
      <c r="E48" s="56">
        <v>3146.72</v>
      </c>
      <c r="F48" s="57">
        <v>0.41</v>
      </c>
      <c r="G48" s="57">
        <v>7.580000000000001</v>
      </c>
      <c r="H48" s="47" t="s">
        <v>694</v>
      </c>
      <c r="J48" s="4"/>
    </row>
    <row r="49" spans="2:13" x14ac:dyDescent="0.25">
      <c r="B49" s="54" t="s">
        <v>695</v>
      </c>
      <c r="C49" s="54" t="s">
        <v>16</v>
      </c>
      <c r="D49" s="96">
        <v>270</v>
      </c>
      <c r="E49" s="56">
        <v>2835.83</v>
      </c>
      <c r="F49" s="57">
        <v>0.37</v>
      </c>
      <c r="G49" s="57">
        <v>7.3059000000000003</v>
      </c>
      <c r="H49" s="47" t="s">
        <v>696</v>
      </c>
      <c r="J49" s="4"/>
    </row>
    <row r="50" spans="2:13" x14ac:dyDescent="0.25">
      <c r="B50" s="54" t="s">
        <v>697</v>
      </c>
      <c r="C50" s="54" t="s">
        <v>698</v>
      </c>
      <c r="D50" s="96">
        <v>250</v>
      </c>
      <c r="E50" s="56">
        <v>2719.31</v>
      </c>
      <c r="F50" s="57">
        <v>0.36</v>
      </c>
      <c r="G50" s="57">
        <v>7.6</v>
      </c>
      <c r="H50" s="47" t="s">
        <v>699</v>
      </c>
      <c r="J50" s="4"/>
    </row>
    <row r="51" spans="2:13" x14ac:dyDescent="0.25">
      <c r="B51" s="54" t="s">
        <v>700</v>
      </c>
      <c r="C51" s="54" t="s">
        <v>32</v>
      </c>
      <c r="D51" s="96">
        <v>250</v>
      </c>
      <c r="E51" s="56">
        <v>2653.76</v>
      </c>
      <c r="F51" s="57">
        <v>0.35</v>
      </c>
      <c r="G51" s="57">
        <v>7.5449999999999999</v>
      </c>
      <c r="H51" s="47" t="s">
        <v>701</v>
      </c>
      <c r="J51" s="4"/>
    </row>
    <row r="52" spans="2:13" x14ac:dyDescent="0.25">
      <c r="B52" s="54" t="s">
        <v>38</v>
      </c>
      <c r="C52" s="54" t="s">
        <v>19</v>
      </c>
      <c r="D52" s="96">
        <v>250</v>
      </c>
      <c r="E52" s="56">
        <v>2527.3000000000002</v>
      </c>
      <c r="F52" s="57">
        <v>0.33</v>
      </c>
      <c r="G52" s="57">
        <v>7.2249999999999996</v>
      </c>
      <c r="H52" s="47" t="s">
        <v>39</v>
      </c>
      <c r="J52" s="4"/>
    </row>
    <row r="53" spans="2:13" x14ac:dyDescent="0.25">
      <c r="B53" s="54" t="s">
        <v>702</v>
      </c>
      <c r="C53" s="54" t="s">
        <v>16</v>
      </c>
      <c r="D53" s="96">
        <v>250</v>
      </c>
      <c r="E53" s="56">
        <v>2486.0500000000002</v>
      </c>
      <c r="F53" s="57">
        <v>0.33</v>
      </c>
      <c r="G53" s="57">
        <v>7.7646999999999995</v>
      </c>
      <c r="H53" s="47" t="s">
        <v>703</v>
      </c>
      <c r="J53" s="4"/>
    </row>
    <row r="54" spans="2:13" x14ac:dyDescent="0.25">
      <c r="B54" s="54" t="s">
        <v>36</v>
      </c>
      <c r="C54" s="54" t="s">
        <v>16</v>
      </c>
      <c r="D54" s="96">
        <v>250</v>
      </c>
      <c r="E54" s="56">
        <v>2543.0300000000002</v>
      </c>
      <c r="F54" s="57">
        <v>0.33</v>
      </c>
      <c r="G54" s="57">
        <v>7.2249999999999996</v>
      </c>
      <c r="H54" s="47" t="s">
        <v>37</v>
      </c>
      <c r="J54" s="4"/>
    </row>
    <row r="55" spans="2:13" x14ac:dyDescent="0.25">
      <c r="B55" s="54" t="s">
        <v>704</v>
      </c>
      <c r="C55" s="54" t="s">
        <v>16</v>
      </c>
      <c r="D55" s="96">
        <v>203</v>
      </c>
      <c r="E55" s="56">
        <v>2216.2600000000002</v>
      </c>
      <c r="F55" s="57">
        <v>0.28999999999999998</v>
      </c>
      <c r="G55" s="57">
        <v>7.4979999999999993</v>
      </c>
      <c r="H55" s="47" t="s">
        <v>705</v>
      </c>
      <c r="J55" s="4"/>
    </row>
    <row r="56" spans="2:13" x14ac:dyDescent="0.25">
      <c r="B56" s="54" t="s">
        <v>706</v>
      </c>
      <c r="C56" s="54" t="s">
        <v>16</v>
      </c>
      <c r="D56" s="96">
        <v>200</v>
      </c>
      <c r="E56" s="56">
        <v>2196.98</v>
      </c>
      <c r="F56" s="57">
        <v>0.28999999999999998</v>
      </c>
      <c r="G56" s="57">
        <v>7.5990000000000002</v>
      </c>
      <c r="H56" s="47" t="s">
        <v>707</v>
      </c>
      <c r="J56" s="4"/>
    </row>
    <row r="57" spans="2:13" x14ac:dyDescent="0.25">
      <c r="B57" s="54" t="s">
        <v>708</v>
      </c>
      <c r="C57" s="54" t="s">
        <v>19</v>
      </c>
      <c r="D57" s="96">
        <v>200</v>
      </c>
      <c r="E57" s="56">
        <v>2156.3000000000002</v>
      </c>
      <c r="F57" s="57">
        <v>0.28000000000000003</v>
      </c>
      <c r="G57" s="57">
        <v>7.6300000000000008</v>
      </c>
      <c r="H57" s="47" t="s">
        <v>709</v>
      </c>
      <c r="J57" s="4"/>
    </row>
    <row r="58" spans="2:13" x14ac:dyDescent="0.25">
      <c r="B58" s="54" t="s">
        <v>710</v>
      </c>
      <c r="C58" s="54" t="s">
        <v>16</v>
      </c>
      <c r="D58" s="96">
        <v>180</v>
      </c>
      <c r="E58" s="56">
        <v>1966.78</v>
      </c>
      <c r="F58" s="57">
        <v>0.26</v>
      </c>
      <c r="G58" s="57">
        <v>7.3348999999999993</v>
      </c>
      <c r="H58" s="47" t="s">
        <v>711</v>
      </c>
      <c r="J58" s="4"/>
    </row>
    <row r="59" spans="2:13" x14ac:dyDescent="0.25">
      <c r="B59" s="54" t="s">
        <v>712</v>
      </c>
      <c r="C59" s="54" t="s">
        <v>16</v>
      </c>
      <c r="D59" s="96">
        <v>150</v>
      </c>
      <c r="E59" s="56">
        <v>1584.29</v>
      </c>
      <c r="F59" s="57">
        <v>0.21</v>
      </c>
      <c r="G59" s="57">
        <v>7.6</v>
      </c>
      <c r="H59" s="47" t="s">
        <v>713</v>
      </c>
      <c r="J59" s="4"/>
    </row>
    <row r="60" spans="2:13" x14ac:dyDescent="0.25">
      <c r="B60" s="54" t="s">
        <v>714</v>
      </c>
      <c r="C60" s="54" t="s">
        <v>16</v>
      </c>
      <c r="D60" s="96">
        <v>500</v>
      </c>
      <c r="E60" s="56">
        <v>1558.57</v>
      </c>
      <c r="F60" s="57">
        <v>0.2</v>
      </c>
      <c r="G60" s="57">
        <v>7.5249999999999995</v>
      </c>
      <c r="H60" s="47" t="s">
        <v>715</v>
      </c>
      <c r="J60" s="4"/>
    </row>
    <row r="61" spans="2:13" x14ac:dyDescent="0.25">
      <c r="B61" s="54" t="s">
        <v>716</v>
      </c>
      <c r="C61" s="54" t="s">
        <v>698</v>
      </c>
      <c r="D61" s="96">
        <v>150</v>
      </c>
      <c r="E61" s="56">
        <v>1551.01</v>
      </c>
      <c r="F61" s="57">
        <v>0.2</v>
      </c>
      <c r="G61" s="57">
        <v>7.6</v>
      </c>
      <c r="H61" s="47" t="s">
        <v>717</v>
      </c>
      <c r="J61" s="4"/>
    </row>
    <row r="62" spans="2:13" x14ac:dyDescent="0.25">
      <c r="B62" s="54" t="s">
        <v>718</v>
      </c>
      <c r="C62" s="54" t="s">
        <v>16</v>
      </c>
      <c r="D62" s="96">
        <v>100</v>
      </c>
      <c r="E62" s="56">
        <v>1127.83</v>
      </c>
      <c r="F62" s="70">
        <v>0.15</v>
      </c>
      <c r="G62" s="57">
        <v>7.5249999999999995</v>
      </c>
      <c r="H62" s="47" t="s">
        <v>719</v>
      </c>
      <c r="J62" s="25"/>
      <c r="K62" s="25"/>
      <c r="M62" s="97"/>
    </row>
    <row r="63" spans="2:13" x14ac:dyDescent="0.25">
      <c r="B63" s="54" t="s">
        <v>720</v>
      </c>
      <c r="C63" s="54" t="s">
        <v>19</v>
      </c>
      <c r="D63" s="96">
        <v>1000</v>
      </c>
      <c r="E63" s="56">
        <v>1121.77</v>
      </c>
      <c r="F63" s="70">
        <v>0.15</v>
      </c>
      <c r="G63" s="57">
        <v>7.4398999999999997</v>
      </c>
      <c r="H63" s="47" t="s">
        <v>721</v>
      </c>
      <c r="J63" s="203"/>
      <c r="K63" s="188"/>
      <c r="M63" s="97"/>
    </row>
    <row r="64" spans="2:13" x14ac:dyDescent="0.25">
      <c r="B64" s="54" t="s">
        <v>722</v>
      </c>
      <c r="C64" s="54" t="s">
        <v>16</v>
      </c>
      <c r="D64" s="96">
        <v>100</v>
      </c>
      <c r="E64" s="56">
        <v>1046.73</v>
      </c>
      <c r="F64" s="70">
        <v>0.14000000000000001</v>
      </c>
      <c r="G64" s="57">
        <v>7.6124999999999998</v>
      </c>
      <c r="H64" s="47" t="s">
        <v>723</v>
      </c>
      <c r="J64" s="203"/>
      <c r="K64" s="188"/>
      <c r="M64" s="97"/>
    </row>
    <row r="65" spans="2:13" x14ac:dyDescent="0.25">
      <c r="B65" s="54" t="s">
        <v>724</v>
      </c>
      <c r="C65" s="54" t="s">
        <v>16</v>
      </c>
      <c r="D65" s="96">
        <v>100</v>
      </c>
      <c r="E65" s="56">
        <v>1048.3399999999999</v>
      </c>
      <c r="F65" s="70">
        <v>0.14000000000000001</v>
      </c>
      <c r="G65" s="57">
        <v>7.4887999999999995</v>
      </c>
      <c r="H65" s="47" t="s">
        <v>725</v>
      </c>
      <c r="J65" s="203"/>
      <c r="K65" s="188"/>
      <c r="M65" s="97"/>
    </row>
    <row r="66" spans="2:13" x14ac:dyDescent="0.25">
      <c r="B66" s="54" t="s">
        <v>726</v>
      </c>
      <c r="C66" s="54" t="s">
        <v>16</v>
      </c>
      <c r="D66" s="96">
        <v>79</v>
      </c>
      <c r="E66" s="56">
        <v>871.28</v>
      </c>
      <c r="F66" s="70">
        <v>0.11</v>
      </c>
      <c r="G66" s="57">
        <v>7.75</v>
      </c>
      <c r="H66" s="47" t="s">
        <v>727</v>
      </c>
      <c r="J66" s="203"/>
      <c r="K66" s="188"/>
      <c r="M66" s="97"/>
    </row>
    <row r="67" spans="2:13" x14ac:dyDescent="0.25">
      <c r="B67" s="54" t="s">
        <v>728</v>
      </c>
      <c r="C67" s="54" t="s">
        <v>16</v>
      </c>
      <c r="D67" s="96">
        <v>70</v>
      </c>
      <c r="E67" s="56">
        <v>780.92</v>
      </c>
      <c r="F67" s="70">
        <v>0.1</v>
      </c>
      <c r="G67" s="57">
        <v>7.75</v>
      </c>
      <c r="H67" s="47" t="s">
        <v>729</v>
      </c>
      <c r="J67" s="332"/>
      <c r="K67" s="333"/>
      <c r="M67" s="97"/>
    </row>
    <row r="68" spans="2:13" x14ac:dyDescent="0.25">
      <c r="B68" s="54" t="s">
        <v>730</v>
      </c>
      <c r="C68" s="54" t="s">
        <v>16</v>
      </c>
      <c r="D68" s="96">
        <v>50</v>
      </c>
      <c r="E68" s="56">
        <v>520.36</v>
      </c>
      <c r="F68" s="70">
        <v>7.0000000000000007E-2</v>
      </c>
      <c r="G68" s="57">
        <v>7.62</v>
      </c>
      <c r="H68" s="47" t="s">
        <v>731</v>
      </c>
      <c r="J68" s="332"/>
      <c r="K68" s="333"/>
      <c r="M68" s="97"/>
    </row>
    <row r="69" spans="2:13" x14ac:dyDescent="0.25">
      <c r="B69" s="54" t="s">
        <v>732</v>
      </c>
      <c r="C69" s="54" t="s">
        <v>16</v>
      </c>
      <c r="D69" s="96">
        <v>50</v>
      </c>
      <c r="E69" s="56">
        <v>563.35</v>
      </c>
      <c r="F69" s="70">
        <v>7.0000000000000007E-2</v>
      </c>
      <c r="G69" s="57">
        <v>7.44</v>
      </c>
      <c r="H69" s="47" t="s">
        <v>733</v>
      </c>
      <c r="J69" s="332"/>
      <c r="K69" s="333"/>
      <c r="M69" s="97"/>
    </row>
    <row r="70" spans="2:13" x14ac:dyDescent="0.25">
      <c r="B70" s="54" t="s">
        <v>734</v>
      </c>
      <c r="C70" s="54" t="s">
        <v>16</v>
      </c>
      <c r="D70" s="96">
        <v>50</v>
      </c>
      <c r="E70" s="56">
        <v>566.15</v>
      </c>
      <c r="F70" s="70">
        <v>7.0000000000000007E-2</v>
      </c>
      <c r="G70" s="57">
        <v>7.4499999999999993</v>
      </c>
      <c r="H70" s="47" t="s">
        <v>735</v>
      </c>
      <c r="J70" s="332"/>
      <c r="K70" s="333"/>
      <c r="M70" s="97"/>
    </row>
    <row r="71" spans="2:13" x14ac:dyDescent="0.25">
      <c r="B71" s="54" t="s">
        <v>736</v>
      </c>
      <c r="C71" s="54" t="s">
        <v>16</v>
      </c>
      <c r="D71" s="96">
        <v>50</v>
      </c>
      <c r="E71" s="56">
        <v>559.75</v>
      </c>
      <c r="F71" s="70">
        <v>7.0000000000000007E-2</v>
      </c>
      <c r="G71" s="57">
        <v>7.5596999999999994</v>
      </c>
      <c r="H71" s="47" t="s">
        <v>737</v>
      </c>
      <c r="J71" s="332"/>
      <c r="K71" s="333"/>
      <c r="M71" s="97"/>
    </row>
    <row r="72" spans="2:13" x14ac:dyDescent="0.25">
      <c r="B72" s="54" t="s">
        <v>738</v>
      </c>
      <c r="C72" s="54" t="s">
        <v>16</v>
      </c>
      <c r="D72" s="96">
        <v>48</v>
      </c>
      <c r="E72" s="56">
        <v>479.74</v>
      </c>
      <c r="F72" s="70">
        <v>0.06</v>
      </c>
      <c r="G72" s="57">
        <v>7.61</v>
      </c>
      <c r="H72" s="47" t="s">
        <v>739</v>
      </c>
      <c r="J72" s="332"/>
      <c r="K72" s="333"/>
      <c r="M72" s="97"/>
    </row>
    <row r="73" spans="2:13" x14ac:dyDescent="0.25">
      <c r="B73" s="34" t="s">
        <v>92</v>
      </c>
      <c r="C73" s="54"/>
      <c r="D73" s="96"/>
      <c r="E73" s="41">
        <f>SUM(E11:E72)</f>
        <v>555072.90000000014</v>
      </c>
      <c r="F73" s="52">
        <f>SUM(F11:F72)</f>
        <v>72.899999999999977</v>
      </c>
      <c r="G73" s="42"/>
      <c r="H73" s="47"/>
      <c r="J73" s="4"/>
    </row>
    <row r="74" spans="2:13" x14ac:dyDescent="0.25">
      <c r="B74" s="34" t="s">
        <v>94</v>
      </c>
      <c r="C74" s="54"/>
      <c r="D74" s="96"/>
      <c r="E74" s="53"/>
      <c r="F74" s="42"/>
      <c r="G74" s="42"/>
      <c r="H74" s="47"/>
      <c r="J74" s="4"/>
    </row>
    <row r="75" spans="2:13" x14ac:dyDescent="0.25">
      <c r="B75" s="54" t="s">
        <v>288</v>
      </c>
      <c r="C75" s="54" t="s">
        <v>103</v>
      </c>
      <c r="D75" s="96">
        <v>65000000</v>
      </c>
      <c r="E75" s="56">
        <v>66637.11</v>
      </c>
      <c r="F75" s="57">
        <v>8.75</v>
      </c>
      <c r="G75" s="57">
        <v>7.2461000000000002</v>
      </c>
      <c r="H75" s="47" t="s">
        <v>289</v>
      </c>
      <c r="J75" s="4"/>
    </row>
    <row r="76" spans="2:13" x14ac:dyDescent="0.25">
      <c r="B76" s="54" t="s">
        <v>107</v>
      </c>
      <c r="C76" s="54" t="s">
        <v>103</v>
      </c>
      <c r="D76" s="96">
        <v>52500000</v>
      </c>
      <c r="E76" s="56">
        <v>51794.85</v>
      </c>
      <c r="F76" s="57">
        <v>6.8</v>
      </c>
      <c r="G76" s="57">
        <v>7.1185999999999998</v>
      </c>
      <c r="H76" s="47" t="s">
        <v>108</v>
      </c>
      <c r="J76" s="4"/>
    </row>
    <row r="77" spans="2:13" x14ac:dyDescent="0.25">
      <c r="B77" s="54" t="s">
        <v>290</v>
      </c>
      <c r="C77" s="54" t="s">
        <v>103</v>
      </c>
      <c r="D77" s="96">
        <v>39400000</v>
      </c>
      <c r="E77" s="56">
        <v>40390.65</v>
      </c>
      <c r="F77" s="57">
        <v>5.31</v>
      </c>
      <c r="G77" s="57">
        <v>7.1747999999999994</v>
      </c>
      <c r="H77" s="47" t="s">
        <v>291</v>
      </c>
      <c r="J77" s="4"/>
    </row>
    <row r="78" spans="2:13" x14ac:dyDescent="0.25">
      <c r="B78" s="54" t="s">
        <v>740</v>
      </c>
      <c r="C78" s="54" t="s">
        <v>103</v>
      </c>
      <c r="D78" s="96">
        <v>5000000</v>
      </c>
      <c r="E78" s="56">
        <v>4747.34</v>
      </c>
      <c r="F78" s="57">
        <v>0.62</v>
      </c>
      <c r="G78" s="57">
        <v>7.5649999999999995</v>
      </c>
      <c r="H78" s="47" t="s">
        <v>741</v>
      </c>
      <c r="J78" s="4"/>
    </row>
    <row r="79" spans="2:13" x14ac:dyDescent="0.25">
      <c r="B79" s="34" t="s">
        <v>92</v>
      </c>
      <c r="C79" s="54"/>
      <c r="D79" s="96"/>
      <c r="E79" s="52">
        <f>SUM(E75:E78)</f>
        <v>163569.94999999998</v>
      </c>
      <c r="F79" s="52">
        <f>SUM(F75:F78)</f>
        <v>21.48</v>
      </c>
      <c r="G79" s="42"/>
      <c r="H79" s="47"/>
      <c r="J79" s="4"/>
    </row>
    <row r="80" spans="2:13" x14ac:dyDescent="0.25">
      <c r="B80" s="34" t="s">
        <v>111</v>
      </c>
      <c r="C80" s="34"/>
      <c r="D80" s="98"/>
      <c r="E80" s="53"/>
      <c r="F80" s="42"/>
      <c r="G80" s="42"/>
      <c r="H80" s="30"/>
      <c r="J80" s="4"/>
    </row>
    <row r="81" spans="2:10" x14ac:dyDescent="0.25">
      <c r="B81" s="34" t="s">
        <v>112</v>
      </c>
      <c r="C81" s="54"/>
      <c r="D81" s="96"/>
      <c r="E81" s="56">
        <v>40736.400000000001</v>
      </c>
      <c r="F81" s="74">
        <v>5.35</v>
      </c>
      <c r="G81" s="57"/>
      <c r="H81" s="30"/>
      <c r="J81" s="4"/>
    </row>
    <row r="82" spans="2:10" x14ac:dyDescent="0.25">
      <c r="B82" s="34" t="s">
        <v>113</v>
      </c>
      <c r="C82" s="54"/>
      <c r="D82" s="96"/>
      <c r="E82" s="56">
        <f>1898.75999999989-0.01</f>
        <v>1898.74999999989</v>
      </c>
      <c r="F82" s="74">
        <f>0.25+0.02</f>
        <v>0.27</v>
      </c>
      <c r="G82" s="57"/>
      <c r="H82" s="30"/>
      <c r="I82" s="309"/>
      <c r="J82" s="4"/>
    </row>
    <row r="83" spans="2:10" x14ac:dyDescent="0.25">
      <c r="B83" s="75" t="s">
        <v>114</v>
      </c>
      <c r="C83" s="75"/>
      <c r="D83" s="102"/>
      <c r="E83" s="41">
        <f>(+E73++E81+E82)+E79</f>
        <v>761278</v>
      </c>
      <c r="F83" s="52">
        <f>+F73+F79+F81+F82</f>
        <v>99.999999999999972</v>
      </c>
      <c r="G83" s="207"/>
      <c r="H83" s="103"/>
      <c r="J83" s="4"/>
    </row>
    <row r="84" spans="2:10" x14ac:dyDescent="0.25">
      <c r="B84" s="54" t="s">
        <v>218</v>
      </c>
      <c r="C84" s="58"/>
      <c r="D84" s="104"/>
      <c r="E84" s="105"/>
      <c r="F84" s="105"/>
      <c r="G84" s="105"/>
      <c r="H84" s="106"/>
      <c r="J84" s="4"/>
    </row>
    <row r="85" spans="2:10" s="4" customFormat="1" x14ac:dyDescent="0.25">
      <c r="B85" s="107" t="s">
        <v>116</v>
      </c>
      <c r="C85" s="108"/>
      <c r="D85" s="108"/>
      <c r="E85" s="108"/>
      <c r="F85" s="108"/>
      <c r="G85" s="108"/>
      <c r="H85" s="109"/>
    </row>
    <row r="86" spans="2:10" s="4" customFormat="1" x14ac:dyDescent="0.25">
      <c r="B86" s="110" t="s">
        <v>117</v>
      </c>
      <c r="C86" s="111"/>
      <c r="D86" s="111"/>
      <c r="E86" s="111"/>
      <c r="F86" s="111"/>
      <c r="G86" s="111"/>
      <c r="H86" s="112"/>
    </row>
    <row r="87" spans="2:10" s="4" customFormat="1" x14ac:dyDescent="0.25">
      <c r="B87" s="86" t="s">
        <v>118</v>
      </c>
      <c r="C87" s="111"/>
      <c r="D87" s="111"/>
      <c r="E87" s="111"/>
      <c r="F87" s="111"/>
      <c r="G87" s="111"/>
      <c r="H87" s="112"/>
    </row>
    <row r="88" spans="2:10" s="4" customFormat="1" x14ac:dyDescent="0.25">
      <c r="B88" s="111"/>
      <c r="C88" s="111"/>
      <c r="D88" s="111"/>
      <c r="E88" s="111"/>
      <c r="F88" s="111"/>
      <c r="G88" s="111"/>
      <c r="H88" s="111"/>
    </row>
    <row r="89" spans="2:10" x14ac:dyDescent="0.25">
      <c r="J89" s="4"/>
    </row>
    <row r="90" spans="2:10" x14ac:dyDescent="0.25">
      <c r="J90" s="4"/>
    </row>
    <row r="91" spans="2:10" x14ac:dyDescent="0.25">
      <c r="J91" s="4"/>
    </row>
    <row r="92" spans="2:10" x14ac:dyDescent="0.25">
      <c r="J92" s="4"/>
    </row>
    <row r="93" spans="2:10" x14ac:dyDescent="0.25">
      <c r="J93" s="4"/>
    </row>
    <row r="94" spans="2:10" x14ac:dyDescent="0.25">
      <c r="J94" s="4"/>
    </row>
    <row r="95" spans="2:10" x14ac:dyDescent="0.25">
      <c r="J95" s="4"/>
    </row>
    <row r="96" spans="2:10" x14ac:dyDescent="0.25">
      <c r="J96" s="4"/>
    </row>
    <row r="97" spans="10:10" x14ac:dyDescent="0.25">
      <c r="J97" s="100"/>
    </row>
    <row r="98" spans="10:10" x14ac:dyDescent="0.25">
      <c r="J98" s="4"/>
    </row>
    <row r="99" spans="10:10" x14ac:dyDescent="0.25">
      <c r="J99" s="4"/>
    </row>
    <row r="100" spans="10:10" x14ac:dyDescent="0.25">
      <c r="J100" s="4"/>
    </row>
    <row r="101" spans="10:10" x14ac:dyDescent="0.25">
      <c r="J101" s="4"/>
    </row>
    <row r="102" spans="10:10" x14ac:dyDescent="0.25">
      <c r="J102" s="4"/>
    </row>
    <row r="103" spans="10:10" x14ac:dyDescent="0.25">
      <c r="J103" s="4"/>
    </row>
    <row r="104" spans="10:10" x14ac:dyDescent="0.25">
      <c r="J104" s="4"/>
    </row>
    <row r="105" spans="10:10" x14ac:dyDescent="0.25">
      <c r="J105" s="4"/>
    </row>
    <row r="106" spans="10:10" x14ac:dyDescent="0.25">
      <c r="J106" s="4"/>
    </row>
    <row r="107" spans="10:10" x14ac:dyDescent="0.25">
      <c r="J107" s="4"/>
    </row>
    <row r="108" spans="10:10" x14ac:dyDescent="0.25">
      <c r="J108" s="4"/>
    </row>
    <row r="109" spans="10:10" x14ac:dyDescent="0.25">
      <c r="J109" s="4"/>
    </row>
    <row r="110" spans="10:10" x14ac:dyDescent="0.25">
      <c r="J110" s="4"/>
    </row>
    <row r="111" spans="10:10" x14ac:dyDescent="0.25">
      <c r="J111" s="4"/>
    </row>
    <row r="112" spans="10:10" x14ac:dyDescent="0.25">
      <c r="J112" s="4"/>
    </row>
    <row r="113" spans="10:10" x14ac:dyDescent="0.25">
      <c r="J113" s="4"/>
    </row>
    <row r="114" spans="10:10" x14ac:dyDescent="0.25">
      <c r="J114" s="4"/>
    </row>
    <row r="115" spans="10:10" x14ac:dyDescent="0.25">
      <c r="J115" s="4"/>
    </row>
  </sheetData>
  <mergeCells count="4">
    <mergeCell ref="B1:H1"/>
    <mergeCell ref="B2:H2"/>
    <mergeCell ref="B5:I5"/>
    <mergeCell ref="B85:H85"/>
  </mergeCells>
  <pageMargins left="0.7" right="0.7" top="0.75" bottom="0.75" header="0.3" footer="0.3"/>
  <pageSetup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BE20-1F7F-40B2-8AC7-128C683DA396}">
  <sheetPr>
    <pageSetUpPr fitToPage="1"/>
  </sheetPr>
  <dimension ref="A1:L53"/>
  <sheetViews>
    <sheetView showGridLines="0" view="pageBreakPreview" topLeftCell="C6" zoomScaleNormal="100" zoomScaleSheetLayoutView="100" workbookViewId="0">
      <selection activeCell="B45" sqref="B45:H45"/>
    </sheetView>
  </sheetViews>
  <sheetFormatPr defaultRowHeight="15" x14ac:dyDescent="0.25"/>
  <cols>
    <col min="1" max="1" width="9.140625" style="4" hidden="1" customWidth="1"/>
    <col min="2" max="2" width="69.7109375" style="85" customWidth="1"/>
    <col min="3" max="3" width="18.7109375" style="85" customWidth="1"/>
    <col min="4" max="4" width="17" style="85" customWidth="1"/>
    <col min="5" max="5" width="18.7109375" style="85" customWidth="1"/>
    <col min="6" max="6" width="10.7109375" style="85" customWidth="1"/>
    <col min="7" max="7" width="14.5703125" style="85" bestFit="1" customWidth="1"/>
    <col min="8" max="8" width="19.85546875" style="89" customWidth="1"/>
    <col min="9" max="9" width="15.140625" style="4" bestFit="1" customWidth="1"/>
    <col min="10" max="10" width="16.5703125" style="5" bestFit="1" customWidth="1"/>
    <col min="11" max="11" width="11.42578125" style="4" bestFit="1" customWidth="1"/>
    <col min="12" max="256" width="9.140625" style="4"/>
    <col min="257" max="257" width="0" style="4" hidden="1" customWidth="1"/>
    <col min="258" max="258" width="69.7109375" style="4" customWidth="1"/>
    <col min="259" max="259" width="18.7109375" style="4" customWidth="1"/>
    <col min="260" max="260" width="17" style="4" customWidth="1"/>
    <col min="261" max="261" width="18.7109375" style="4" customWidth="1"/>
    <col min="262" max="262" width="10.7109375" style="4" customWidth="1"/>
    <col min="263" max="263" width="14.5703125" style="4" bestFit="1" customWidth="1"/>
    <col min="264" max="264" width="19.85546875" style="4" customWidth="1"/>
    <col min="265" max="265" width="15.140625" style="4" bestFit="1" customWidth="1"/>
    <col min="266" max="266" width="16.5703125" style="4" bestFit="1" customWidth="1"/>
    <col min="267" max="267" width="11.42578125" style="4" bestFit="1" customWidth="1"/>
    <col min="268" max="512" width="9.140625" style="4"/>
    <col min="513" max="513" width="0" style="4" hidden="1" customWidth="1"/>
    <col min="514" max="514" width="69.7109375" style="4" customWidth="1"/>
    <col min="515" max="515" width="18.7109375" style="4" customWidth="1"/>
    <col min="516" max="516" width="17" style="4" customWidth="1"/>
    <col min="517" max="517" width="18.7109375" style="4" customWidth="1"/>
    <col min="518" max="518" width="10.7109375" style="4" customWidth="1"/>
    <col min="519" max="519" width="14.5703125" style="4" bestFit="1" customWidth="1"/>
    <col min="520" max="520" width="19.85546875" style="4" customWidth="1"/>
    <col min="521" max="521" width="15.140625" style="4" bestFit="1" customWidth="1"/>
    <col min="522" max="522" width="16.5703125" style="4" bestFit="1" customWidth="1"/>
    <col min="523" max="523" width="11.42578125" style="4" bestFit="1" customWidth="1"/>
    <col min="524" max="768" width="9.140625" style="4"/>
    <col min="769" max="769" width="0" style="4" hidden="1" customWidth="1"/>
    <col min="770" max="770" width="69.7109375" style="4" customWidth="1"/>
    <col min="771" max="771" width="18.7109375" style="4" customWidth="1"/>
    <col min="772" max="772" width="17" style="4" customWidth="1"/>
    <col min="773" max="773" width="18.7109375" style="4" customWidth="1"/>
    <col min="774" max="774" width="10.7109375" style="4" customWidth="1"/>
    <col min="775" max="775" width="14.5703125" style="4" bestFit="1" customWidth="1"/>
    <col min="776" max="776" width="19.85546875" style="4" customWidth="1"/>
    <col min="777" max="777" width="15.140625" style="4" bestFit="1" customWidth="1"/>
    <col min="778" max="778" width="16.5703125" style="4" bestFit="1" customWidth="1"/>
    <col min="779" max="779" width="11.42578125" style="4" bestFit="1" customWidth="1"/>
    <col min="780" max="1024" width="9.140625" style="4"/>
    <col min="1025" max="1025" width="0" style="4" hidden="1" customWidth="1"/>
    <col min="1026" max="1026" width="69.7109375" style="4" customWidth="1"/>
    <col min="1027" max="1027" width="18.7109375" style="4" customWidth="1"/>
    <col min="1028" max="1028" width="17" style="4" customWidth="1"/>
    <col min="1029" max="1029" width="18.7109375" style="4" customWidth="1"/>
    <col min="1030" max="1030" width="10.7109375" style="4" customWidth="1"/>
    <col min="1031" max="1031" width="14.5703125" style="4" bestFit="1" customWidth="1"/>
    <col min="1032" max="1032" width="19.85546875" style="4" customWidth="1"/>
    <col min="1033" max="1033" width="15.140625" style="4" bestFit="1" customWidth="1"/>
    <col min="1034" max="1034" width="16.5703125" style="4" bestFit="1" customWidth="1"/>
    <col min="1035" max="1035" width="11.42578125" style="4" bestFit="1" customWidth="1"/>
    <col min="1036" max="1280" width="9.140625" style="4"/>
    <col min="1281" max="1281" width="0" style="4" hidden="1" customWidth="1"/>
    <col min="1282" max="1282" width="69.7109375" style="4" customWidth="1"/>
    <col min="1283" max="1283" width="18.7109375" style="4" customWidth="1"/>
    <col min="1284" max="1284" width="17" style="4" customWidth="1"/>
    <col min="1285" max="1285" width="18.7109375" style="4" customWidth="1"/>
    <col min="1286" max="1286" width="10.7109375" style="4" customWidth="1"/>
    <col min="1287" max="1287" width="14.5703125" style="4" bestFit="1" customWidth="1"/>
    <col min="1288" max="1288" width="19.85546875" style="4" customWidth="1"/>
    <col min="1289" max="1289" width="15.140625" style="4" bestFit="1" customWidth="1"/>
    <col min="1290" max="1290" width="16.5703125" style="4" bestFit="1" customWidth="1"/>
    <col min="1291" max="1291" width="11.42578125" style="4" bestFit="1" customWidth="1"/>
    <col min="1292" max="1536" width="9.140625" style="4"/>
    <col min="1537" max="1537" width="0" style="4" hidden="1" customWidth="1"/>
    <col min="1538" max="1538" width="69.7109375" style="4" customWidth="1"/>
    <col min="1539" max="1539" width="18.7109375" style="4" customWidth="1"/>
    <col min="1540" max="1540" width="17" style="4" customWidth="1"/>
    <col min="1541" max="1541" width="18.7109375" style="4" customWidth="1"/>
    <col min="1542" max="1542" width="10.7109375" style="4" customWidth="1"/>
    <col min="1543" max="1543" width="14.5703125" style="4" bestFit="1" customWidth="1"/>
    <col min="1544" max="1544" width="19.85546875" style="4" customWidth="1"/>
    <col min="1545" max="1545" width="15.140625" style="4" bestFit="1" customWidth="1"/>
    <col min="1546" max="1546" width="16.5703125" style="4" bestFit="1" customWidth="1"/>
    <col min="1547" max="1547" width="11.42578125" style="4" bestFit="1" customWidth="1"/>
    <col min="1548" max="1792" width="9.140625" style="4"/>
    <col min="1793" max="1793" width="0" style="4" hidden="1" customWidth="1"/>
    <col min="1794" max="1794" width="69.7109375" style="4" customWidth="1"/>
    <col min="1795" max="1795" width="18.7109375" style="4" customWidth="1"/>
    <col min="1796" max="1796" width="17" style="4" customWidth="1"/>
    <col min="1797" max="1797" width="18.7109375" style="4" customWidth="1"/>
    <col min="1798" max="1798" width="10.7109375" style="4" customWidth="1"/>
    <col min="1799" max="1799" width="14.5703125" style="4" bestFit="1" customWidth="1"/>
    <col min="1800" max="1800" width="19.85546875" style="4" customWidth="1"/>
    <col min="1801" max="1801" width="15.140625" style="4" bestFit="1" customWidth="1"/>
    <col min="1802" max="1802" width="16.5703125" style="4" bestFit="1" customWidth="1"/>
    <col min="1803" max="1803" width="11.42578125" style="4" bestFit="1" customWidth="1"/>
    <col min="1804" max="2048" width="9.140625" style="4"/>
    <col min="2049" max="2049" width="0" style="4" hidden="1" customWidth="1"/>
    <col min="2050" max="2050" width="69.7109375" style="4" customWidth="1"/>
    <col min="2051" max="2051" width="18.7109375" style="4" customWidth="1"/>
    <col min="2052" max="2052" width="17" style="4" customWidth="1"/>
    <col min="2053" max="2053" width="18.7109375" style="4" customWidth="1"/>
    <col min="2054" max="2054" width="10.7109375" style="4" customWidth="1"/>
    <col min="2055" max="2055" width="14.5703125" style="4" bestFit="1" customWidth="1"/>
    <col min="2056" max="2056" width="19.85546875" style="4" customWidth="1"/>
    <col min="2057" max="2057" width="15.140625" style="4" bestFit="1" customWidth="1"/>
    <col min="2058" max="2058" width="16.5703125" style="4" bestFit="1" customWidth="1"/>
    <col min="2059" max="2059" width="11.42578125" style="4" bestFit="1" customWidth="1"/>
    <col min="2060" max="2304" width="9.140625" style="4"/>
    <col min="2305" max="2305" width="0" style="4" hidden="1" customWidth="1"/>
    <col min="2306" max="2306" width="69.7109375" style="4" customWidth="1"/>
    <col min="2307" max="2307" width="18.7109375" style="4" customWidth="1"/>
    <col min="2308" max="2308" width="17" style="4" customWidth="1"/>
    <col min="2309" max="2309" width="18.7109375" style="4" customWidth="1"/>
    <col min="2310" max="2310" width="10.7109375" style="4" customWidth="1"/>
    <col min="2311" max="2311" width="14.5703125" style="4" bestFit="1" customWidth="1"/>
    <col min="2312" max="2312" width="19.85546875" style="4" customWidth="1"/>
    <col min="2313" max="2313" width="15.140625" style="4" bestFit="1" customWidth="1"/>
    <col min="2314" max="2314" width="16.5703125" style="4" bestFit="1" customWidth="1"/>
    <col min="2315" max="2315" width="11.42578125" style="4" bestFit="1" customWidth="1"/>
    <col min="2316" max="2560" width="9.140625" style="4"/>
    <col min="2561" max="2561" width="0" style="4" hidden="1" customWidth="1"/>
    <col min="2562" max="2562" width="69.7109375" style="4" customWidth="1"/>
    <col min="2563" max="2563" width="18.7109375" style="4" customWidth="1"/>
    <col min="2564" max="2564" width="17" style="4" customWidth="1"/>
    <col min="2565" max="2565" width="18.7109375" style="4" customWidth="1"/>
    <col min="2566" max="2566" width="10.7109375" style="4" customWidth="1"/>
    <col min="2567" max="2567" width="14.5703125" style="4" bestFit="1" customWidth="1"/>
    <col min="2568" max="2568" width="19.85546875" style="4" customWidth="1"/>
    <col min="2569" max="2569" width="15.140625" style="4" bestFit="1" customWidth="1"/>
    <col min="2570" max="2570" width="16.5703125" style="4" bestFit="1" customWidth="1"/>
    <col min="2571" max="2571" width="11.42578125" style="4" bestFit="1" customWidth="1"/>
    <col min="2572" max="2816" width="9.140625" style="4"/>
    <col min="2817" max="2817" width="0" style="4" hidden="1" customWidth="1"/>
    <col min="2818" max="2818" width="69.7109375" style="4" customWidth="1"/>
    <col min="2819" max="2819" width="18.7109375" style="4" customWidth="1"/>
    <col min="2820" max="2820" width="17" style="4" customWidth="1"/>
    <col min="2821" max="2821" width="18.7109375" style="4" customWidth="1"/>
    <col min="2822" max="2822" width="10.7109375" style="4" customWidth="1"/>
    <col min="2823" max="2823" width="14.5703125" style="4" bestFit="1" customWidth="1"/>
    <col min="2824" max="2824" width="19.85546875" style="4" customWidth="1"/>
    <col min="2825" max="2825" width="15.140625" style="4" bestFit="1" customWidth="1"/>
    <col min="2826" max="2826" width="16.5703125" style="4" bestFit="1" customWidth="1"/>
    <col min="2827" max="2827" width="11.42578125" style="4" bestFit="1" customWidth="1"/>
    <col min="2828" max="3072" width="9.140625" style="4"/>
    <col min="3073" max="3073" width="0" style="4" hidden="1" customWidth="1"/>
    <col min="3074" max="3074" width="69.7109375" style="4" customWidth="1"/>
    <col min="3075" max="3075" width="18.7109375" style="4" customWidth="1"/>
    <col min="3076" max="3076" width="17" style="4" customWidth="1"/>
    <col min="3077" max="3077" width="18.7109375" style="4" customWidth="1"/>
    <col min="3078" max="3078" width="10.7109375" style="4" customWidth="1"/>
    <col min="3079" max="3079" width="14.5703125" style="4" bestFit="1" customWidth="1"/>
    <col min="3080" max="3080" width="19.85546875" style="4" customWidth="1"/>
    <col min="3081" max="3081" width="15.140625" style="4" bestFit="1" customWidth="1"/>
    <col min="3082" max="3082" width="16.5703125" style="4" bestFit="1" customWidth="1"/>
    <col min="3083" max="3083" width="11.42578125" style="4" bestFit="1" customWidth="1"/>
    <col min="3084" max="3328" width="9.140625" style="4"/>
    <col min="3329" max="3329" width="0" style="4" hidden="1" customWidth="1"/>
    <col min="3330" max="3330" width="69.7109375" style="4" customWidth="1"/>
    <col min="3331" max="3331" width="18.7109375" style="4" customWidth="1"/>
    <col min="3332" max="3332" width="17" style="4" customWidth="1"/>
    <col min="3333" max="3333" width="18.7109375" style="4" customWidth="1"/>
    <col min="3334" max="3334" width="10.7109375" style="4" customWidth="1"/>
    <col min="3335" max="3335" width="14.5703125" style="4" bestFit="1" customWidth="1"/>
    <col min="3336" max="3336" width="19.85546875" style="4" customWidth="1"/>
    <col min="3337" max="3337" width="15.140625" style="4" bestFit="1" customWidth="1"/>
    <col min="3338" max="3338" width="16.5703125" style="4" bestFit="1" customWidth="1"/>
    <col min="3339" max="3339" width="11.42578125" style="4" bestFit="1" customWidth="1"/>
    <col min="3340" max="3584" width="9.140625" style="4"/>
    <col min="3585" max="3585" width="0" style="4" hidden="1" customWidth="1"/>
    <col min="3586" max="3586" width="69.7109375" style="4" customWidth="1"/>
    <col min="3587" max="3587" width="18.7109375" style="4" customWidth="1"/>
    <col min="3588" max="3588" width="17" style="4" customWidth="1"/>
    <col min="3589" max="3589" width="18.7109375" style="4" customWidth="1"/>
    <col min="3590" max="3590" width="10.7109375" style="4" customWidth="1"/>
    <col min="3591" max="3591" width="14.5703125" style="4" bestFit="1" customWidth="1"/>
    <col min="3592" max="3592" width="19.85546875" style="4" customWidth="1"/>
    <col min="3593" max="3593" width="15.140625" style="4" bestFit="1" customWidth="1"/>
    <col min="3594" max="3594" width="16.5703125" style="4" bestFit="1" customWidth="1"/>
    <col min="3595" max="3595" width="11.42578125" style="4" bestFit="1" customWidth="1"/>
    <col min="3596" max="3840" width="9.140625" style="4"/>
    <col min="3841" max="3841" width="0" style="4" hidden="1" customWidth="1"/>
    <col min="3842" max="3842" width="69.7109375" style="4" customWidth="1"/>
    <col min="3843" max="3843" width="18.7109375" style="4" customWidth="1"/>
    <col min="3844" max="3844" width="17" style="4" customWidth="1"/>
    <col min="3845" max="3845" width="18.7109375" style="4" customWidth="1"/>
    <col min="3846" max="3846" width="10.7109375" style="4" customWidth="1"/>
    <col min="3847" max="3847" width="14.5703125" style="4" bestFit="1" customWidth="1"/>
    <col min="3848" max="3848" width="19.85546875" style="4" customWidth="1"/>
    <col min="3849" max="3849" width="15.140625" style="4" bestFit="1" customWidth="1"/>
    <col min="3850" max="3850" width="16.5703125" style="4" bestFit="1" customWidth="1"/>
    <col min="3851" max="3851" width="11.42578125" style="4" bestFit="1" customWidth="1"/>
    <col min="3852" max="4096" width="9.140625" style="4"/>
    <col min="4097" max="4097" width="0" style="4" hidden="1" customWidth="1"/>
    <col min="4098" max="4098" width="69.7109375" style="4" customWidth="1"/>
    <col min="4099" max="4099" width="18.7109375" style="4" customWidth="1"/>
    <col min="4100" max="4100" width="17" style="4" customWidth="1"/>
    <col min="4101" max="4101" width="18.7109375" style="4" customWidth="1"/>
    <col min="4102" max="4102" width="10.7109375" style="4" customWidth="1"/>
    <col min="4103" max="4103" width="14.5703125" style="4" bestFit="1" customWidth="1"/>
    <col min="4104" max="4104" width="19.85546875" style="4" customWidth="1"/>
    <col min="4105" max="4105" width="15.140625" style="4" bestFit="1" customWidth="1"/>
    <col min="4106" max="4106" width="16.5703125" style="4" bestFit="1" customWidth="1"/>
    <col min="4107" max="4107" width="11.42578125" style="4" bestFit="1" customWidth="1"/>
    <col min="4108" max="4352" width="9.140625" style="4"/>
    <col min="4353" max="4353" width="0" style="4" hidden="1" customWidth="1"/>
    <col min="4354" max="4354" width="69.7109375" style="4" customWidth="1"/>
    <col min="4355" max="4355" width="18.7109375" style="4" customWidth="1"/>
    <col min="4356" max="4356" width="17" style="4" customWidth="1"/>
    <col min="4357" max="4357" width="18.7109375" style="4" customWidth="1"/>
    <col min="4358" max="4358" width="10.7109375" style="4" customWidth="1"/>
    <col min="4359" max="4359" width="14.5703125" style="4" bestFit="1" customWidth="1"/>
    <col min="4360" max="4360" width="19.85546875" style="4" customWidth="1"/>
    <col min="4361" max="4361" width="15.140625" style="4" bestFit="1" customWidth="1"/>
    <col min="4362" max="4362" width="16.5703125" style="4" bestFit="1" customWidth="1"/>
    <col min="4363" max="4363" width="11.42578125" style="4" bestFit="1" customWidth="1"/>
    <col min="4364" max="4608" width="9.140625" style="4"/>
    <col min="4609" max="4609" width="0" style="4" hidden="1" customWidth="1"/>
    <col min="4610" max="4610" width="69.7109375" style="4" customWidth="1"/>
    <col min="4611" max="4611" width="18.7109375" style="4" customWidth="1"/>
    <col min="4612" max="4612" width="17" style="4" customWidth="1"/>
    <col min="4613" max="4613" width="18.7109375" style="4" customWidth="1"/>
    <col min="4614" max="4614" width="10.7109375" style="4" customWidth="1"/>
    <col min="4615" max="4615" width="14.5703125" style="4" bestFit="1" customWidth="1"/>
    <col min="4616" max="4616" width="19.85546875" style="4" customWidth="1"/>
    <col min="4617" max="4617" width="15.140625" style="4" bestFit="1" customWidth="1"/>
    <col min="4618" max="4618" width="16.5703125" style="4" bestFit="1" customWidth="1"/>
    <col min="4619" max="4619" width="11.42578125" style="4" bestFit="1" customWidth="1"/>
    <col min="4620" max="4864" width="9.140625" style="4"/>
    <col min="4865" max="4865" width="0" style="4" hidden="1" customWidth="1"/>
    <col min="4866" max="4866" width="69.7109375" style="4" customWidth="1"/>
    <col min="4867" max="4867" width="18.7109375" style="4" customWidth="1"/>
    <col min="4868" max="4868" width="17" style="4" customWidth="1"/>
    <col min="4869" max="4869" width="18.7109375" style="4" customWidth="1"/>
    <col min="4870" max="4870" width="10.7109375" style="4" customWidth="1"/>
    <col min="4871" max="4871" width="14.5703125" style="4" bestFit="1" customWidth="1"/>
    <col min="4872" max="4872" width="19.85546875" style="4" customWidth="1"/>
    <col min="4873" max="4873" width="15.140625" style="4" bestFit="1" customWidth="1"/>
    <col min="4874" max="4874" width="16.5703125" style="4" bestFit="1" customWidth="1"/>
    <col min="4875" max="4875" width="11.42578125" style="4" bestFit="1" customWidth="1"/>
    <col min="4876" max="5120" width="9.140625" style="4"/>
    <col min="5121" max="5121" width="0" style="4" hidden="1" customWidth="1"/>
    <col min="5122" max="5122" width="69.7109375" style="4" customWidth="1"/>
    <col min="5123" max="5123" width="18.7109375" style="4" customWidth="1"/>
    <col min="5124" max="5124" width="17" style="4" customWidth="1"/>
    <col min="5125" max="5125" width="18.7109375" style="4" customWidth="1"/>
    <col min="5126" max="5126" width="10.7109375" style="4" customWidth="1"/>
    <col min="5127" max="5127" width="14.5703125" style="4" bestFit="1" customWidth="1"/>
    <col min="5128" max="5128" width="19.85546875" style="4" customWidth="1"/>
    <col min="5129" max="5129" width="15.140625" style="4" bestFit="1" customWidth="1"/>
    <col min="5130" max="5130" width="16.5703125" style="4" bestFit="1" customWidth="1"/>
    <col min="5131" max="5131" width="11.42578125" style="4" bestFit="1" customWidth="1"/>
    <col min="5132" max="5376" width="9.140625" style="4"/>
    <col min="5377" max="5377" width="0" style="4" hidden="1" customWidth="1"/>
    <col min="5378" max="5378" width="69.7109375" style="4" customWidth="1"/>
    <col min="5379" max="5379" width="18.7109375" style="4" customWidth="1"/>
    <col min="5380" max="5380" width="17" style="4" customWidth="1"/>
    <col min="5381" max="5381" width="18.7109375" style="4" customWidth="1"/>
    <col min="5382" max="5382" width="10.7109375" style="4" customWidth="1"/>
    <col min="5383" max="5383" width="14.5703125" style="4" bestFit="1" customWidth="1"/>
    <col min="5384" max="5384" width="19.85546875" style="4" customWidth="1"/>
    <col min="5385" max="5385" width="15.140625" style="4" bestFit="1" customWidth="1"/>
    <col min="5386" max="5386" width="16.5703125" style="4" bestFit="1" customWidth="1"/>
    <col min="5387" max="5387" width="11.42578125" style="4" bestFit="1" customWidth="1"/>
    <col min="5388" max="5632" width="9.140625" style="4"/>
    <col min="5633" max="5633" width="0" style="4" hidden="1" customWidth="1"/>
    <col min="5634" max="5634" width="69.7109375" style="4" customWidth="1"/>
    <col min="5635" max="5635" width="18.7109375" style="4" customWidth="1"/>
    <col min="5636" max="5636" width="17" style="4" customWidth="1"/>
    <col min="5637" max="5637" width="18.7109375" style="4" customWidth="1"/>
    <col min="5638" max="5638" width="10.7109375" style="4" customWidth="1"/>
    <col min="5639" max="5639" width="14.5703125" style="4" bestFit="1" customWidth="1"/>
    <col min="5640" max="5640" width="19.85546875" style="4" customWidth="1"/>
    <col min="5641" max="5641" width="15.140625" style="4" bestFit="1" customWidth="1"/>
    <col min="5642" max="5642" width="16.5703125" style="4" bestFit="1" customWidth="1"/>
    <col min="5643" max="5643" width="11.42578125" style="4" bestFit="1" customWidth="1"/>
    <col min="5644" max="5888" width="9.140625" style="4"/>
    <col min="5889" max="5889" width="0" style="4" hidden="1" customWidth="1"/>
    <col min="5890" max="5890" width="69.7109375" style="4" customWidth="1"/>
    <col min="5891" max="5891" width="18.7109375" style="4" customWidth="1"/>
    <col min="5892" max="5892" width="17" style="4" customWidth="1"/>
    <col min="5893" max="5893" width="18.7109375" style="4" customWidth="1"/>
    <col min="5894" max="5894" width="10.7109375" style="4" customWidth="1"/>
    <col min="5895" max="5895" width="14.5703125" style="4" bestFit="1" customWidth="1"/>
    <col min="5896" max="5896" width="19.85546875" style="4" customWidth="1"/>
    <col min="5897" max="5897" width="15.140625" style="4" bestFit="1" customWidth="1"/>
    <col min="5898" max="5898" width="16.5703125" style="4" bestFit="1" customWidth="1"/>
    <col min="5899" max="5899" width="11.42578125" style="4" bestFit="1" customWidth="1"/>
    <col min="5900" max="6144" width="9.140625" style="4"/>
    <col min="6145" max="6145" width="0" style="4" hidden="1" customWidth="1"/>
    <col min="6146" max="6146" width="69.7109375" style="4" customWidth="1"/>
    <col min="6147" max="6147" width="18.7109375" style="4" customWidth="1"/>
    <col min="6148" max="6148" width="17" style="4" customWidth="1"/>
    <col min="6149" max="6149" width="18.7109375" style="4" customWidth="1"/>
    <col min="6150" max="6150" width="10.7109375" style="4" customWidth="1"/>
    <col min="6151" max="6151" width="14.5703125" style="4" bestFit="1" customWidth="1"/>
    <col min="6152" max="6152" width="19.85546875" style="4" customWidth="1"/>
    <col min="6153" max="6153" width="15.140625" style="4" bestFit="1" customWidth="1"/>
    <col min="6154" max="6154" width="16.5703125" style="4" bestFit="1" customWidth="1"/>
    <col min="6155" max="6155" width="11.42578125" style="4" bestFit="1" customWidth="1"/>
    <col min="6156" max="6400" width="9.140625" style="4"/>
    <col min="6401" max="6401" width="0" style="4" hidden="1" customWidth="1"/>
    <col min="6402" max="6402" width="69.7109375" style="4" customWidth="1"/>
    <col min="6403" max="6403" width="18.7109375" style="4" customWidth="1"/>
    <col min="6404" max="6404" width="17" style="4" customWidth="1"/>
    <col min="6405" max="6405" width="18.7109375" style="4" customWidth="1"/>
    <col min="6406" max="6406" width="10.7109375" style="4" customWidth="1"/>
    <col min="6407" max="6407" width="14.5703125" style="4" bestFit="1" customWidth="1"/>
    <col min="6408" max="6408" width="19.85546875" style="4" customWidth="1"/>
    <col min="6409" max="6409" width="15.140625" style="4" bestFit="1" customWidth="1"/>
    <col min="6410" max="6410" width="16.5703125" style="4" bestFit="1" customWidth="1"/>
    <col min="6411" max="6411" width="11.42578125" style="4" bestFit="1" customWidth="1"/>
    <col min="6412" max="6656" width="9.140625" style="4"/>
    <col min="6657" max="6657" width="0" style="4" hidden="1" customWidth="1"/>
    <col min="6658" max="6658" width="69.7109375" style="4" customWidth="1"/>
    <col min="6659" max="6659" width="18.7109375" style="4" customWidth="1"/>
    <col min="6660" max="6660" width="17" style="4" customWidth="1"/>
    <col min="6661" max="6661" width="18.7109375" style="4" customWidth="1"/>
    <col min="6662" max="6662" width="10.7109375" style="4" customWidth="1"/>
    <col min="6663" max="6663" width="14.5703125" style="4" bestFit="1" customWidth="1"/>
    <col min="6664" max="6664" width="19.85546875" style="4" customWidth="1"/>
    <col min="6665" max="6665" width="15.140625" style="4" bestFit="1" customWidth="1"/>
    <col min="6666" max="6666" width="16.5703125" style="4" bestFit="1" customWidth="1"/>
    <col min="6667" max="6667" width="11.42578125" style="4" bestFit="1" customWidth="1"/>
    <col min="6668" max="6912" width="9.140625" style="4"/>
    <col min="6913" max="6913" width="0" style="4" hidden="1" customWidth="1"/>
    <col min="6914" max="6914" width="69.7109375" style="4" customWidth="1"/>
    <col min="6915" max="6915" width="18.7109375" style="4" customWidth="1"/>
    <col min="6916" max="6916" width="17" style="4" customWidth="1"/>
    <col min="6917" max="6917" width="18.7109375" style="4" customWidth="1"/>
    <col min="6918" max="6918" width="10.7109375" style="4" customWidth="1"/>
    <col min="6919" max="6919" width="14.5703125" style="4" bestFit="1" customWidth="1"/>
    <col min="6920" max="6920" width="19.85546875" style="4" customWidth="1"/>
    <col min="6921" max="6921" width="15.140625" style="4" bestFit="1" customWidth="1"/>
    <col min="6922" max="6922" width="16.5703125" style="4" bestFit="1" customWidth="1"/>
    <col min="6923" max="6923" width="11.42578125" style="4" bestFit="1" customWidth="1"/>
    <col min="6924" max="7168" width="9.140625" style="4"/>
    <col min="7169" max="7169" width="0" style="4" hidden="1" customWidth="1"/>
    <col min="7170" max="7170" width="69.7109375" style="4" customWidth="1"/>
    <col min="7171" max="7171" width="18.7109375" style="4" customWidth="1"/>
    <col min="7172" max="7172" width="17" style="4" customWidth="1"/>
    <col min="7173" max="7173" width="18.7109375" style="4" customWidth="1"/>
    <col min="7174" max="7174" width="10.7109375" style="4" customWidth="1"/>
    <col min="7175" max="7175" width="14.5703125" style="4" bestFit="1" customWidth="1"/>
    <col min="7176" max="7176" width="19.85546875" style="4" customWidth="1"/>
    <col min="7177" max="7177" width="15.140625" style="4" bestFit="1" customWidth="1"/>
    <col min="7178" max="7178" width="16.5703125" style="4" bestFit="1" customWidth="1"/>
    <col min="7179" max="7179" width="11.42578125" style="4" bestFit="1" customWidth="1"/>
    <col min="7180" max="7424" width="9.140625" style="4"/>
    <col min="7425" max="7425" width="0" style="4" hidden="1" customWidth="1"/>
    <col min="7426" max="7426" width="69.7109375" style="4" customWidth="1"/>
    <col min="7427" max="7427" width="18.7109375" style="4" customWidth="1"/>
    <col min="7428" max="7428" width="17" style="4" customWidth="1"/>
    <col min="7429" max="7429" width="18.7109375" style="4" customWidth="1"/>
    <col min="7430" max="7430" width="10.7109375" style="4" customWidth="1"/>
    <col min="7431" max="7431" width="14.5703125" style="4" bestFit="1" customWidth="1"/>
    <col min="7432" max="7432" width="19.85546875" style="4" customWidth="1"/>
    <col min="7433" max="7433" width="15.140625" style="4" bestFit="1" customWidth="1"/>
    <col min="7434" max="7434" width="16.5703125" style="4" bestFit="1" customWidth="1"/>
    <col min="7435" max="7435" width="11.42578125" style="4" bestFit="1" customWidth="1"/>
    <col min="7436" max="7680" width="9.140625" style="4"/>
    <col min="7681" max="7681" width="0" style="4" hidden="1" customWidth="1"/>
    <col min="7682" max="7682" width="69.7109375" style="4" customWidth="1"/>
    <col min="7683" max="7683" width="18.7109375" style="4" customWidth="1"/>
    <col min="7684" max="7684" width="17" style="4" customWidth="1"/>
    <col min="7685" max="7685" width="18.7109375" style="4" customWidth="1"/>
    <col min="7686" max="7686" width="10.7109375" style="4" customWidth="1"/>
    <col min="7687" max="7687" width="14.5703125" style="4" bestFit="1" customWidth="1"/>
    <col min="7688" max="7688" width="19.85546875" style="4" customWidth="1"/>
    <col min="7689" max="7689" width="15.140625" style="4" bestFit="1" customWidth="1"/>
    <col min="7690" max="7690" width="16.5703125" style="4" bestFit="1" customWidth="1"/>
    <col min="7691" max="7691" width="11.42578125" style="4" bestFit="1" customWidth="1"/>
    <col min="7692" max="7936" width="9.140625" style="4"/>
    <col min="7937" max="7937" width="0" style="4" hidden="1" customWidth="1"/>
    <col min="7938" max="7938" width="69.7109375" style="4" customWidth="1"/>
    <col min="7939" max="7939" width="18.7109375" style="4" customWidth="1"/>
    <col min="7940" max="7940" width="17" style="4" customWidth="1"/>
    <col min="7941" max="7941" width="18.7109375" style="4" customWidth="1"/>
    <col min="7942" max="7942" width="10.7109375" style="4" customWidth="1"/>
    <col min="7943" max="7943" width="14.5703125" style="4" bestFit="1" customWidth="1"/>
    <col min="7944" max="7944" width="19.85546875" style="4" customWidth="1"/>
    <col min="7945" max="7945" width="15.140625" style="4" bestFit="1" customWidth="1"/>
    <col min="7946" max="7946" width="16.5703125" style="4" bestFit="1" customWidth="1"/>
    <col min="7947" max="7947" width="11.42578125" style="4" bestFit="1" customWidth="1"/>
    <col min="7948" max="8192" width="9.140625" style="4"/>
    <col min="8193" max="8193" width="0" style="4" hidden="1" customWidth="1"/>
    <col min="8194" max="8194" width="69.7109375" style="4" customWidth="1"/>
    <col min="8195" max="8195" width="18.7109375" style="4" customWidth="1"/>
    <col min="8196" max="8196" width="17" style="4" customWidth="1"/>
    <col min="8197" max="8197" width="18.7109375" style="4" customWidth="1"/>
    <col min="8198" max="8198" width="10.7109375" style="4" customWidth="1"/>
    <col min="8199" max="8199" width="14.5703125" style="4" bestFit="1" customWidth="1"/>
    <col min="8200" max="8200" width="19.85546875" style="4" customWidth="1"/>
    <col min="8201" max="8201" width="15.140625" style="4" bestFit="1" customWidth="1"/>
    <col min="8202" max="8202" width="16.5703125" style="4" bestFit="1" customWidth="1"/>
    <col min="8203" max="8203" width="11.42578125" style="4" bestFit="1" customWidth="1"/>
    <col min="8204" max="8448" width="9.140625" style="4"/>
    <col min="8449" max="8449" width="0" style="4" hidden="1" customWidth="1"/>
    <col min="8450" max="8450" width="69.7109375" style="4" customWidth="1"/>
    <col min="8451" max="8451" width="18.7109375" style="4" customWidth="1"/>
    <col min="8452" max="8452" width="17" style="4" customWidth="1"/>
    <col min="8453" max="8453" width="18.7109375" style="4" customWidth="1"/>
    <col min="8454" max="8454" width="10.7109375" style="4" customWidth="1"/>
    <col min="8455" max="8455" width="14.5703125" style="4" bestFit="1" customWidth="1"/>
    <col min="8456" max="8456" width="19.85546875" style="4" customWidth="1"/>
    <col min="8457" max="8457" width="15.140625" style="4" bestFit="1" customWidth="1"/>
    <col min="8458" max="8458" width="16.5703125" style="4" bestFit="1" customWidth="1"/>
    <col min="8459" max="8459" width="11.42578125" style="4" bestFit="1" customWidth="1"/>
    <col min="8460" max="8704" width="9.140625" style="4"/>
    <col min="8705" max="8705" width="0" style="4" hidden="1" customWidth="1"/>
    <col min="8706" max="8706" width="69.7109375" style="4" customWidth="1"/>
    <col min="8707" max="8707" width="18.7109375" style="4" customWidth="1"/>
    <col min="8708" max="8708" width="17" style="4" customWidth="1"/>
    <col min="8709" max="8709" width="18.7109375" style="4" customWidth="1"/>
    <col min="8710" max="8710" width="10.7109375" style="4" customWidth="1"/>
    <col min="8711" max="8711" width="14.5703125" style="4" bestFit="1" customWidth="1"/>
    <col min="8712" max="8712" width="19.85546875" style="4" customWidth="1"/>
    <col min="8713" max="8713" width="15.140625" style="4" bestFit="1" customWidth="1"/>
    <col min="8714" max="8714" width="16.5703125" style="4" bestFit="1" customWidth="1"/>
    <col min="8715" max="8715" width="11.42578125" style="4" bestFit="1" customWidth="1"/>
    <col min="8716" max="8960" width="9.140625" style="4"/>
    <col min="8961" max="8961" width="0" style="4" hidden="1" customWidth="1"/>
    <col min="8962" max="8962" width="69.7109375" style="4" customWidth="1"/>
    <col min="8963" max="8963" width="18.7109375" style="4" customWidth="1"/>
    <col min="8964" max="8964" width="17" style="4" customWidth="1"/>
    <col min="8965" max="8965" width="18.7109375" style="4" customWidth="1"/>
    <col min="8966" max="8966" width="10.7109375" style="4" customWidth="1"/>
    <col min="8967" max="8967" width="14.5703125" style="4" bestFit="1" customWidth="1"/>
    <col min="8968" max="8968" width="19.85546875" style="4" customWidth="1"/>
    <col min="8969" max="8969" width="15.140625" style="4" bestFit="1" customWidth="1"/>
    <col min="8970" max="8970" width="16.5703125" style="4" bestFit="1" customWidth="1"/>
    <col min="8971" max="8971" width="11.42578125" style="4" bestFit="1" customWidth="1"/>
    <col min="8972" max="9216" width="9.140625" style="4"/>
    <col min="9217" max="9217" width="0" style="4" hidden="1" customWidth="1"/>
    <col min="9218" max="9218" width="69.7109375" style="4" customWidth="1"/>
    <col min="9219" max="9219" width="18.7109375" style="4" customWidth="1"/>
    <col min="9220" max="9220" width="17" style="4" customWidth="1"/>
    <col min="9221" max="9221" width="18.7109375" style="4" customWidth="1"/>
    <col min="9222" max="9222" width="10.7109375" style="4" customWidth="1"/>
    <col min="9223" max="9223" width="14.5703125" style="4" bestFit="1" customWidth="1"/>
    <col min="9224" max="9224" width="19.85546875" style="4" customWidth="1"/>
    <col min="9225" max="9225" width="15.140625" style="4" bestFit="1" customWidth="1"/>
    <col min="9226" max="9226" width="16.5703125" style="4" bestFit="1" customWidth="1"/>
    <col min="9227" max="9227" width="11.42578125" style="4" bestFit="1" customWidth="1"/>
    <col min="9228" max="9472" width="9.140625" style="4"/>
    <col min="9473" max="9473" width="0" style="4" hidden="1" customWidth="1"/>
    <col min="9474" max="9474" width="69.7109375" style="4" customWidth="1"/>
    <col min="9475" max="9475" width="18.7109375" style="4" customWidth="1"/>
    <col min="9476" max="9476" width="17" style="4" customWidth="1"/>
    <col min="9477" max="9477" width="18.7109375" style="4" customWidth="1"/>
    <col min="9478" max="9478" width="10.7109375" style="4" customWidth="1"/>
    <col min="9479" max="9479" width="14.5703125" style="4" bestFit="1" customWidth="1"/>
    <col min="9480" max="9480" width="19.85546875" style="4" customWidth="1"/>
    <col min="9481" max="9481" width="15.140625" style="4" bestFit="1" customWidth="1"/>
    <col min="9482" max="9482" width="16.5703125" style="4" bestFit="1" customWidth="1"/>
    <col min="9483" max="9483" width="11.42578125" style="4" bestFit="1" customWidth="1"/>
    <col min="9484" max="9728" width="9.140625" style="4"/>
    <col min="9729" max="9729" width="0" style="4" hidden="1" customWidth="1"/>
    <col min="9730" max="9730" width="69.7109375" style="4" customWidth="1"/>
    <col min="9731" max="9731" width="18.7109375" style="4" customWidth="1"/>
    <col min="9732" max="9732" width="17" style="4" customWidth="1"/>
    <col min="9733" max="9733" width="18.7109375" style="4" customWidth="1"/>
    <col min="9734" max="9734" width="10.7109375" style="4" customWidth="1"/>
    <col min="9735" max="9735" width="14.5703125" style="4" bestFit="1" customWidth="1"/>
    <col min="9736" max="9736" width="19.85546875" style="4" customWidth="1"/>
    <col min="9737" max="9737" width="15.140625" style="4" bestFit="1" customWidth="1"/>
    <col min="9738" max="9738" width="16.5703125" style="4" bestFit="1" customWidth="1"/>
    <col min="9739" max="9739" width="11.42578125" style="4" bestFit="1" customWidth="1"/>
    <col min="9740" max="9984" width="9.140625" style="4"/>
    <col min="9985" max="9985" width="0" style="4" hidden="1" customWidth="1"/>
    <col min="9986" max="9986" width="69.7109375" style="4" customWidth="1"/>
    <col min="9987" max="9987" width="18.7109375" style="4" customWidth="1"/>
    <col min="9988" max="9988" width="17" style="4" customWidth="1"/>
    <col min="9989" max="9989" width="18.7109375" style="4" customWidth="1"/>
    <col min="9990" max="9990" width="10.7109375" style="4" customWidth="1"/>
    <col min="9991" max="9991" width="14.5703125" style="4" bestFit="1" customWidth="1"/>
    <col min="9992" max="9992" width="19.85546875" style="4" customWidth="1"/>
    <col min="9993" max="9993" width="15.140625" style="4" bestFit="1" customWidth="1"/>
    <col min="9994" max="9994" width="16.5703125" style="4" bestFit="1" customWidth="1"/>
    <col min="9995" max="9995" width="11.42578125" style="4" bestFit="1" customWidth="1"/>
    <col min="9996" max="10240" width="9.140625" style="4"/>
    <col min="10241" max="10241" width="0" style="4" hidden="1" customWidth="1"/>
    <col min="10242" max="10242" width="69.7109375" style="4" customWidth="1"/>
    <col min="10243" max="10243" width="18.7109375" style="4" customWidth="1"/>
    <col min="10244" max="10244" width="17" style="4" customWidth="1"/>
    <col min="10245" max="10245" width="18.7109375" style="4" customWidth="1"/>
    <col min="10246" max="10246" width="10.7109375" style="4" customWidth="1"/>
    <col min="10247" max="10247" width="14.5703125" style="4" bestFit="1" customWidth="1"/>
    <col min="10248" max="10248" width="19.85546875" style="4" customWidth="1"/>
    <col min="10249" max="10249" width="15.140625" style="4" bestFit="1" customWidth="1"/>
    <col min="10250" max="10250" width="16.5703125" style="4" bestFit="1" customWidth="1"/>
    <col min="10251" max="10251" width="11.42578125" style="4" bestFit="1" customWidth="1"/>
    <col min="10252" max="10496" width="9.140625" style="4"/>
    <col min="10497" max="10497" width="0" style="4" hidden="1" customWidth="1"/>
    <col min="10498" max="10498" width="69.7109375" style="4" customWidth="1"/>
    <col min="10499" max="10499" width="18.7109375" style="4" customWidth="1"/>
    <col min="10500" max="10500" width="17" style="4" customWidth="1"/>
    <col min="10501" max="10501" width="18.7109375" style="4" customWidth="1"/>
    <col min="10502" max="10502" width="10.7109375" style="4" customWidth="1"/>
    <col min="10503" max="10503" width="14.5703125" style="4" bestFit="1" customWidth="1"/>
    <col min="10504" max="10504" width="19.85546875" style="4" customWidth="1"/>
    <col min="10505" max="10505" width="15.140625" style="4" bestFit="1" customWidth="1"/>
    <col min="10506" max="10506" width="16.5703125" style="4" bestFit="1" customWidth="1"/>
    <col min="10507" max="10507" width="11.42578125" style="4" bestFit="1" customWidth="1"/>
    <col min="10508" max="10752" width="9.140625" style="4"/>
    <col min="10753" max="10753" width="0" style="4" hidden="1" customWidth="1"/>
    <col min="10754" max="10754" width="69.7109375" style="4" customWidth="1"/>
    <col min="10755" max="10755" width="18.7109375" style="4" customWidth="1"/>
    <col min="10756" max="10756" width="17" style="4" customWidth="1"/>
    <col min="10757" max="10757" width="18.7109375" style="4" customWidth="1"/>
    <col min="10758" max="10758" width="10.7109375" style="4" customWidth="1"/>
    <col min="10759" max="10759" width="14.5703125" style="4" bestFit="1" customWidth="1"/>
    <col min="10760" max="10760" width="19.85546875" style="4" customWidth="1"/>
    <col min="10761" max="10761" width="15.140625" style="4" bestFit="1" customWidth="1"/>
    <col min="10762" max="10762" width="16.5703125" style="4" bestFit="1" customWidth="1"/>
    <col min="10763" max="10763" width="11.42578125" style="4" bestFit="1" customWidth="1"/>
    <col min="10764" max="11008" width="9.140625" style="4"/>
    <col min="11009" max="11009" width="0" style="4" hidden="1" customWidth="1"/>
    <col min="11010" max="11010" width="69.7109375" style="4" customWidth="1"/>
    <col min="11011" max="11011" width="18.7109375" style="4" customWidth="1"/>
    <col min="11012" max="11012" width="17" style="4" customWidth="1"/>
    <col min="11013" max="11013" width="18.7109375" style="4" customWidth="1"/>
    <col min="11014" max="11014" width="10.7109375" style="4" customWidth="1"/>
    <col min="11015" max="11015" width="14.5703125" style="4" bestFit="1" customWidth="1"/>
    <col min="11016" max="11016" width="19.85546875" style="4" customWidth="1"/>
    <col min="11017" max="11017" width="15.140625" style="4" bestFit="1" customWidth="1"/>
    <col min="11018" max="11018" width="16.5703125" style="4" bestFit="1" customWidth="1"/>
    <col min="11019" max="11019" width="11.42578125" style="4" bestFit="1" customWidth="1"/>
    <col min="11020" max="11264" width="9.140625" style="4"/>
    <col min="11265" max="11265" width="0" style="4" hidden="1" customWidth="1"/>
    <col min="11266" max="11266" width="69.7109375" style="4" customWidth="1"/>
    <col min="11267" max="11267" width="18.7109375" style="4" customWidth="1"/>
    <col min="11268" max="11268" width="17" style="4" customWidth="1"/>
    <col min="11269" max="11269" width="18.7109375" style="4" customWidth="1"/>
    <col min="11270" max="11270" width="10.7109375" style="4" customWidth="1"/>
    <col min="11271" max="11271" width="14.5703125" style="4" bestFit="1" customWidth="1"/>
    <col min="11272" max="11272" width="19.85546875" style="4" customWidth="1"/>
    <col min="11273" max="11273" width="15.140625" style="4" bestFit="1" customWidth="1"/>
    <col min="11274" max="11274" width="16.5703125" style="4" bestFit="1" customWidth="1"/>
    <col min="11275" max="11275" width="11.42578125" style="4" bestFit="1" customWidth="1"/>
    <col min="11276" max="11520" width="9.140625" style="4"/>
    <col min="11521" max="11521" width="0" style="4" hidden="1" customWidth="1"/>
    <col min="11522" max="11522" width="69.7109375" style="4" customWidth="1"/>
    <col min="11523" max="11523" width="18.7109375" style="4" customWidth="1"/>
    <col min="11524" max="11524" width="17" style="4" customWidth="1"/>
    <col min="11525" max="11525" width="18.7109375" style="4" customWidth="1"/>
    <col min="11526" max="11526" width="10.7109375" style="4" customWidth="1"/>
    <col min="11527" max="11527" width="14.5703125" style="4" bestFit="1" customWidth="1"/>
    <col min="11528" max="11528" width="19.85546875" style="4" customWidth="1"/>
    <col min="11529" max="11529" width="15.140625" style="4" bestFit="1" customWidth="1"/>
    <col min="11530" max="11530" width="16.5703125" style="4" bestFit="1" customWidth="1"/>
    <col min="11531" max="11531" width="11.42578125" style="4" bestFit="1" customWidth="1"/>
    <col min="11532" max="11776" width="9.140625" style="4"/>
    <col min="11777" max="11777" width="0" style="4" hidden="1" customWidth="1"/>
    <col min="11778" max="11778" width="69.7109375" style="4" customWidth="1"/>
    <col min="11779" max="11779" width="18.7109375" style="4" customWidth="1"/>
    <col min="11780" max="11780" width="17" style="4" customWidth="1"/>
    <col min="11781" max="11781" width="18.7109375" style="4" customWidth="1"/>
    <col min="11782" max="11782" width="10.7109375" style="4" customWidth="1"/>
    <col min="11783" max="11783" width="14.5703125" style="4" bestFit="1" customWidth="1"/>
    <col min="11784" max="11784" width="19.85546875" style="4" customWidth="1"/>
    <col min="11785" max="11785" width="15.140625" style="4" bestFit="1" customWidth="1"/>
    <col min="11786" max="11786" width="16.5703125" style="4" bestFit="1" customWidth="1"/>
    <col min="11787" max="11787" width="11.42578125" style="4" bestFit="1" customWidth="1"/>
    <col min="11788" max="12032" width="9.140625" style="4"/>
    <col min="12033" max="12033" width="0" style="4" hidden="1" customWidth="1"/>
    <col min="12034" max="12034" width="69.7109375" style="4" customWidth="1"/>
    <col min="12035" max="12035" width="18.7109375" style="4" customWidth="1"/>
    <col min="12036" max="12036" width="17" style="4" customWidth="1"/>
    <col min="12037" max="12037" width="18.7109375" style="4" customWidth="1"/>
    <col min="12038" max="12038" width="10.7109375" style="4" customWidth="1"/>
    <col min="12039" max="12039" width="14.5703125" style="4" bestFit="1" customWidth="1"/>
    <col min="12040" max="12040" width="19.85546875" style="4" customWidth="1"/>
    <col min="12041" max="12041" width="15.140625" style="4" bestFit="1" customWidth="1"/>
    <col min="12042" max="12042" width="16.5703125" style="4" bestFit="1" customWidth="1"/>
    <col min="12043" max="12043" width="11.42578125" style="4" bestFit="1" customWidth="1"/>
    <col min="12044" max="12288" width="9.140625" style="4"/>
    <col min="12289" max="12289" width="0" style="4" hidden="1" customWidth="1"/>
    <col min="12290" max="12290" width="69.7109375" style="4" customWidth="1"/>
    <col min="12291" max="12291" width="18.7109375" style="4" customWidth="1"/>
    <col min="12292" max="12292" width="17" style="4" customWidth="1"/>
    <col min="12293" max="12293" width="18.7109375" style="4" customWidth="1"/>
    <col min="12294" max="12294" width="10.7109375" style="4" customWidth="1"/>
    <col min="12295" max="12295" width="14.5703125" style="4" bestFit="1" customWidth="1"/>
    <col min="12296" max="12296" width="19.85546875" style="4" customWidth="1"/>
    <col min="12297" max="12297" width="15.140625" style="4" bestFit="1" customWidth="1"/>
    <col min="12298" max="12298" width="16.5703125" style="4" bestFit="1" customWidth="1"/>
    <col min="12299" max="12299" width="11.42578125" style="4" bestFit="1" customWidth="1"/>
    <col min="12300" max="12544" width="9.140625" style="4"/>
    <col min="12545" max="12545" width="0" style="4" hidden="1" customWidth="1"/>
    <col min="12546" max="12546" width="69.7109375" style="4" customWidth="1"/>
    <col min="12547" max="12547" width="18.7109375" style="4" customWidth="1"/>
    <col min="12548" max="12548" width="17" style="4" customWidth="1"/>
    <col min="12549" max="12549" width="18.7109375" style="4" customWidth="1"/>
    <col min="12550" max="12550" width="10.7109375" style="4" customWidth="1"/>
    <col min="12551" max="12551" width="14.5703125" style="4" bestFit="1" customWidth="1"/>
    <col min="12552" max="12552" width="19.85546875" style="4" customWidth="1"/>
    <col min="12553" max="12553" width="15.140625" style="4" bestFit="1" customWidth="1"/>
    <col min="12554" max="12554" width="16.5703125" style="4" bestFit="1" customWidth="1"/>
    <col min="12555" max="12555" width="11.42578125" style="4" bestFit="1" customWidth="1"/>
    <col min="12556" max="12800" width="9.140625" style="4"/>
    <col min="12801" max="12801" width="0" style="4" hidden="1" customWidth="1"/>
    <col min="12802" max="12802" width="69.7109375" style="4" customWidth="1"/>
    <col min="12803" max="12803" width="18.7109375" style="4" customWidth="1"/>
    <col min="12804" max="12804" width="17" style="4" customWidth="1"/>
    <col min="12805" max="12805" width="18.7109375" style="4" customWidth="1"/>
    <col min="12806" max="12806" width="10.7109375" style="4" customWidth="1"/>
    <col min="12807" max="12807" width="14.5703125" style="4" bestFit="1" customWidth="1"/>
    <col min="12808" max="12808" width="19.85546875" style="4" customWidth="1"/>
    <col min="12809" max="12809" width="15.140625" style="4" bestFit="1" customWidth="1"/>
    <col min="12810" max="12810" width="16.5703125" style="4" bestFit="1" customWidth="1"/>
    <col min="12811" max="12811" width="11.42578125" style="4" bestFit="1" customWidth="1"/>
    <col min="12812" max="13056" width="9.140625" style="4"/>
    <col min="13057" max="13057" width="0" style="4" hidden="1" customWidth="1"/>
    <col min="13058" max="13058" width="69.7109375" style="4" customWidth="1"/>
    <col min="13059" max="13059" width="18.7109375" style="4" customWidth="1"/>
    <col min="13060" max="13060" width="17" style="4" customWidth="1"/>
    <col min="13061" max="13061" width="18.7109375" style="4" customWidth="1"/>
    <col min="13062" max="13062" width="10.7109375" style="4" customWidth="1"/>
    <col min="13063" max="13063" width="14.5703125" style="4" bestFit="1" customWidth="1"/>
    <col min="13064" max="13064" width="19.85546875" style="4" customWidth="1"/>
    <col min="13065" max="13065" width="15.140625" style="4" bestFit="1" customWidth="1"/>
    <col min="13066" max="13066" width="16.5703125" style="4" bestFit="1" customWidth="1"/>
    <col min="13067" max="13067" width="11.42578125" style="4" bestFit="1" customWidth="1"/>
    <col min="13068" max="13312" width="9.140625" style="4"/>
    <col min="13313" max="13313" width="0" style="4" hidden="1" customWidth="1"/>
    <col min="13314" max="13314" width="69.7109375" style="4" customWidth="1"/>
    <col min="13315" max="13315" width="18.7109375" style="4" customWidth="1"/>
    <col min="13316" max="13316" width="17" style="4" customWidth="1"/>
    <col min="13317" max="13317" width="18.7109375" style="4" customWidth="1"/>
    <col min="13318" max="13318" width="10.7109375" style="4" customWidth="1"/>
    <col min="13319" max="13319" width="14.5703125" style="4" bestFit="1" customWidth="1"/>
    <col min="13320" max="13320" width="19.85546875" style="4" customWidth="1"/>
    <col min="13321" max="13321" width="15.140625" style="4" bestFit="1" customWidth="1"/>
    <col min="13322" max="13322" width="16.5703125" style="4" bestFit="1" customWidth="1"/>
    <col min="13323" max="13323" width="11.42578125" style="4" bestFit="1" customWidth="1"/>
    <col min="13324" max="13568" width="9.140625" style="4"/>
    <col min="13569" max="13569" width="0" style="4" hidden="1" customWidth="1"/>
    <col min="13570" max="13570" width="69.7109375" style="4" customWidth="1"/>
    <col min="13571" max="13571" width="18.7109375" style="4" customWidth="1"/>
    <col min="13572" max="13572" width="17" style="4" customWidth="1"/>
    <col min="13573" max="13573" width="18.7109375" style="4" customWidth="1"/>
    <col min="13574" max="13574" width="10.7109375" style="4" customWidth="1"/>
    <col min="13575" max="13575" width="14.5703125" style="4" bestFit="1" customWidth="1"/>
    <col min="13576" max="13576" width="19.85546875" style="4" customWidth="1"/>
    <col min="13577" max="13577" width="15.140625" style="4" bestFit="1" customWidth="1"/>
    <col min="13578" max="13578" width="16.5703125" style="4" bestFit="1" customWidth="1"/>
    <col min="13579" max="13579" width="11.42578125" style="4" bestFit="1" customWidth="1"/>
    <col min="13580" max="13824" width="9.140625" style="4"/>
    <col min="13825" max="13825" width="0" style="4" hidden="1" customWidth="1"/>
    <col min="13826" max="13826" width="69.7109375" style="4" customWidth="1"/>
    <col min="13827" max="13827" width="18.7109375" style="4" customWidth="1"/>
    <col min="13828" max="13828" width="17" style="4" customWidth="1"/>
    <col min="13829" max="13829" width="18.7109375" style="4" customWidth="1"/>
    <col min="13830" max="13830" width="10.7109375" style="4" customWidth="1"/>
    <col min="13831" max="13831" width="14.5703125" style="4" bestFit="1" customWidth="1"/>
    <col min="13832" max="13832" width="19.85546875" style="4" customWidth="1"/>
    <col min="13833" max="13833" width="15.140625" style="4" bestFit="1" customWidth="1"/>
    <col min="13834" max="13834" width="16.5703125" style="4" bestFit="1" customWidth="1"/>
    <col min="13835" max="13835" width="11.42578125" style="4" bestFit="1" customWidth="1"/>
    <col min="13836" max="14080" width="9.140625" style="4"/>
    <col min="14081" max="14081" width="0" style="4" hidden="1" customWidth="1"/>
    <col min="14082" max="14082" width="69.7109375" style="4" customWidth="1"/>
    <col min="14083" max="14083" width="18.7109375" style="4" customWidth="1"/>
    <col min="14084" max="14084" width="17" style="4" customWidth="1"/>
    <col min="14085" max="14085" width="18.7109375" style="4" customWidth="1"/>
    <col min="14086" max="14086" width="10.7109375" style="4" customWidth="1"/>
    <col min="14087" max="14087" width="14.5703125" style="4" bestFit="1" customWidth="1"/>
    <col min="14088" max="14088" width="19.85546875" style="4" customWidth="1"/>
    <col min="14089" max="14089" width="15.140625" style="4" bestFit="1" customWidth="1"/>
    <col min="14090" max="14090" width="16.5703125" style="4" bestFit="1" customWidth="1"/>
    <col min="14091" max="14091" width="11.42578125" style="4" bestFit="1" customWidth="1"/>
    <col min="14092" max="14336" width="9.140625" style="4"/>
    <col min="14337" max="14337" width="0" style="4" hidden="1" customWidth="1"/>
    <col min="14338" max="14338" width="69.7109375" style="4" customWidth="1"/>
    <col min="14339" max="14339" width="18.7109375" style="4" customWidth="1"/>
    <col min="14340" max="14340" width="17" style="4" customWidth="1"/>
    <col min="14341" max="14341" width="18.7109375" style="4" customWidth="1"/>
    <col min="14342" max="14342" width="10.7109375" style="4" customWidth="1"/>
    <col min="14343" max="14343" width="14.5703125" style="4" bestFit="1" customWidth="1"/>
    <col min="14344" max="14344" width="19.85546875" style="4" customWidth="1"/>
    <col min="14345" max="14345" width="15.140625" style="4" bestFit="1" customWidth="1"/>
    <col min="14346" max="14346" width="16.5703125" style="4" bestFit="1" customWidth="1"/>
    <col min="14347" max="14347" width="11.42578125" style="4" bestFit="1" customWidth="1"/>
    <col min="14348" max="14592" width="9.140625" style="4"/>
    <col min="14593" max="14593" width="0" style="4" hidden="1" customWidth="1"/>
    <col min="14594" max="14594" width="69.7109375" style="4" customWidth="1"/>
    <col min="14595" max="14595" width="18.7109375" style="4" customWidth="1"/>
    <col min="14596" max="14596" width="17" style="4" customWidth="1"/>
    <col min="14597" max="14597" width="18.7109375" style="4" customWidth="1"/>
    <col min="14598" max="14598" width="10.7109375" style="4" customWidth="1"/>
    <col min="14599" max="14599" width="14.5703125" style="4" bestFit="1" customWidth="1"/>
    <col min="14600" max="14600" width="19.85546875" style="4" customWidth="1"/>
    <col min="14601" max="14601" width="15.140625" style="4" bestFit="1" customWidth="1"/>
    <col min="14602" max="14602" width="16.5703125" style="4" bestFit="1" customWidth="1"/>
    <col min="14603" max="14603" width="11.42578125" style="4" bestFit="1" customWidth="1"/>
    <col min="14604" max="14848" width="9.140625" style="4"/>
    <col min="14849" max="14849" width="0" style="4" hidden="1" customWidth="1"/>
    <col min="14850" max="14850" width="69.7109375" style="4" customWidth="1"/>
    <col min="14851" max="14851" width="18.7109375" style="4" customWidth="1"/>
    <col min="14852" max="14852" width="17" style="4" customWidth="1"/>
    <col min="14853" max="14853" width="18.7109375" style="4" customWidth="1"/>
    <col min="14854" max="14854" width="10.7109375" style="4" customWidth="1"/>
    <col min="14855" max="14855" width="14.5703125" style="4" bestFit="1" customWidth="1"/>
    <col min="14856" max="14856" width="19.85546875" style="4" customWidth="1"/>
    <col min="14857" max="14857" width="15.140625" style="4" bestFit="1" customWidth="1"/>
    <col min="14858" max="14858" width="16.5703125" style="4" bestFit="1" customWidth="1"/>
    <col min="14859" max="14859" width="11.42578125" style="4" bestFit="1" customWidth="1"/>
    <col min="14860" max="15104" width="9.140625" style="4"/>
    <col min="15105" max="15105" width="0" style="4" hidden="1" customWidth="1"/>
    <col min="15106" max="15106" width="69.7109375" style="4" customWidth="1"/>
    <col min="15107" max="15107" width="18.7109375" style="4" customWidth="1"/>
    <col min="15108" max="15108" width="17" style="4" customWidth="1"/>
    <col min="15109" max="15109" width="18.7109375" style="4" customWidth="1"/>
    <col min="15110" max="15110" width="10.7109375" style="4" customWidth="1"/>
    <col min="15111" max="15111" width="14.5703125" style="4" bestFit="1" customWidth="1"/>
    <col min="15112" max="15112" width="19.85546875" style="4" customWidth="1"/>
    <col min="15113" max="15113" width="15.140625" style="4" bestFit="1" customWidth="1"/>
    <col min="15114" max="15114" width="16.5703125" style="4" bestFit="1" customWidth="1"/>
    <col min="15115" max="15115" width="11.42578125" style="4" bestFit="1" customWidth="1"/>
    <col min="15116" max="15360" width="9.140625" style="4"/>
    <col min="15361" max="15361" width="0" style="4" hidden="1" customWidth="1"/>
    <col min="15362" max="15362" width="69.7109375" style="4" customWidth="1"/>
    <col min="15363" max="15363" width="18.7109375" style="4" customWidth="1"/>
    <col min="15364" max="15364" width="17" style="4" customWidth="1"/>
    <col min="15365" max="15365" width="18.7109375" style="4" customWidth="1"/>
    <col min="15366" max="15366" width="10.7109375" style="4" customWidth="1"/>
    <col min="15367" max="15367" width="14.5703125" style="4" bestFit="1" customWidth="1"/>
    <col min="15368" max="15368" width="19.85546875" style="4" customWidth="1"/>
    <col min="15369" max="15369" width="15.140625" style="4" bestFit="1" customWidth="1"/>
    <col min="15370" max="15370" width="16.5703125" style="4" bestFit="1" customWidth="1"/>
    <col min="15371" max="15371" width="11.42578125" style="4" bestFit="1" customWidth="1"/>
    <col min="15372" max="15616" width="9.140625" style="4"/>
    <col min="15617" max="15617" width="0" style="4" hidden="1" customWidth="1"/>
    <col min="15618" max="15618" width="69.7109375" style="4" customWidth="1"/>
    <col min="15619" max="15619" width="18.7109375" style="4" customWidth="1"/>
    <col min="15620" max="15620" width="17" style="4" customWidth="1"/>
    <col min="15621" max="15621" width="18.7109375" style="4" customWidth="1"/>
    <col min="15622" max="15622" width="10.7109375" style="4" customWidth="1"/>
    <col min="15623" max="15623" width="14.5703125" style="4" bestFit="1" customWidth="1"/>
    <col min="15624" max="15624" width="19.85546875" style="4" customWidth="1"/>
    <col min="15625" max="15625" width="15.140625" style="4" bestFit="1" customWidth="1"/>
    <col min="15626" max="15626" width="16.5703125" style="4" bestFit="1" customWidth="1"/>
    <col min="15627" max="15627" width="11.42578125" style="4" bestFit="1" customWidth="1"/>
    <col min="15628" max="15872" width="9.140625" style="4"/>
    <col min="15873" max="15873" width="0" style="4" hidden="1" customWidth="1"/>
    <col min="15874" max="15874" width="69.7109375" style="4" customWidth="1"/>
    <col min="15875" max="15875" width="18.7109375" style="4" customWidth="1"/>
    <col min="15876" max="15876" width="17" style="4" customWidth="1"/>
    <col min="15877" max="15877" width="18.7109375" style="4" customWidth="1"/>
    <col min="15878" max="15878" width="10.7109375" style="4" customWidth="1"/>
    <col min="15879" max="15879" width="14.5703125" style="4" bestFit="1" customWidth="1"/>
    <col min="15880" max="15880" width="19.85546875" style="4" customWidth="1"/>
    <col min="15881" max="15881" width="15.140625" style="4" bestFit="1" customWidth="1"/>
    <col min="15882" max="15882" width="16.5703125" style="4" bestFit="1" customWidth="1"/>
    <col min="15883" max="15883" width="11.42578125" style="4" bestFit="1" customWidth="1"/>
    <col min="15884" max="16128" width="9.140625" style="4"/>
    <col min="16129" max="16129" width="0" style="4" hidden="1" customWidth="1"/>
    <col min="16130" max="16130" width="69.7109375" style="4" customWidth="1"/>
    <col min="16131" max="16131" width="18.7109375" style="4" customWidth="1"/>
    <col min="16132" max="16132" width="17" style="4" customWidth="1"/>
    <col min="16133" max="16133" width="18.7109375" style="4" customWidth="1"/>
    <col min="16134" max="16134" width="10.7109375" style="4" customWidth="1"/>
    <col min="16135" max="16135" width="14.5703125" style="4" bestFit="1" customWidth="1"/>
    <col min="16136" max="16136" width="19.85546875" style="4" customWidth="1"/>
    <col min="16137" max="16137" width="15.140625" style="4" bestFit="1" customWidth="1"/>
    <col min="16138" max="16138" width="16.5703125" style="4" bestFit="1" customWidth="1"/>
    <col min="16139" max="16139" width="11.42578125" style="4" bestFit="1" customWidth="1"/>
    <col min="16140" max="16384" width="9.140625" style="4"/>
  </cols>
  <sheetData>
    <row r="1" spans="2:12" hidden="1" x14ac:dyDescent="0.25">
      <c r="B1" s="1" t="s">
        <v>0</v>
      </c>
      <c r="C1" s="2"/>
      <c r="D1" s="2"/>
      <c r="E1" s="2"/>
      <c r="F1" s="2"/>
      <c r="G1" s="2"/>
      <c r="H1" s="3"/>
    </row>
    <row r="2" spans="2:12" hidden="1" x14ac:dyDescent="0.25">
      <c r="B2" s="7" t="s">
        <v>1</v>
      </c>
      <c r="C2" s="8"/>
      <c r="D2" s="8"/>
      <c r="E2" s="8"/>
      <c r="F2" s="8"/>
      <c r="G2" s="8"/>
      <c r="H2" s="9"/>
    </row>
    <row r="3" spans="2:12" x14ac:dyDescent="0.25">
      <c r="B3" s="117" t="s">
        <v>2</v>
      </c>
      <c r="C3" s="118"/>
      <c r="D3" s="119"/>
      <c r="E3" s="120"/>
      <c r="F3" s="120"/>
      <c r="G3" s="120"/>
      <c r="H3" s="121"/>
    </row>
    <row r="4" spans="2:12" x14ac:dyDescent="0.25">
      <c r="B4" s="117" t="s">
        <v>742</v>
      </c>
      <c r="C4" s="118"/>
      <c r="D4" s="166"/>
      <c r="E4" s="118"/>
      <c r="F4" s="118"/>
      <c r="G4" s="118"/>
      <c r="H4" s="167"/>
    </row>
    <row r="5" spans="2:12" x14ac:dyDescent="0.25">
      <c r="B5" s="93" t="s">
        <v>4</v>
      </c>
      <c r="C5" s="93"/>
      <c r="D5" s="93"/>
      <c r="E5" s="93"/>
      <c r="F5" s="93"/>
      <c r="G5" s="93"/>
      <c r="H5" s="93"/>
      <c r="I5" s="93"/>
    </row>
    <row r="6" spans="2:12" x14ac:dyDescent="0.25">
      <c r="B6" s="117"/>
      <c r="C6" s="125"/>
      <c r="D6" s="126"/>
      <c r="E6" s="125"/>
      <c r="F6" s="125"/>
      <c r="G6" s="125"/>
      <c r="H6" s="127"/>
    </row>
    <row r="7" spans="2:12" ht="30" x14ac:dyDescent="0.25">
      <c r="B7" s="21" t="s">
        <v>5</v>
      </c>
      <c r="C7" s="181" t="s">
        <v>6</v>
      </c>
      <c r="D7" s="182" t="s">
        <v>7</v>
      </c>
      <c r="E7" s="24" t="s">
        <v>8</v>
      </c>
      <c r="F7" s="334" t="s">
        <v>9</v>
      </c>
      <c r="G7" s="24" t="s">
        <v>10</v>
      </c>
      <c r="H7" s="183" t="s">
        <v>11</v>
      </c>
    </row>
    <row r="8" spans="2:12" x14ac:dyDescent="0.25">
      <c r="B8" s="10" t="s">
        <v>12</v>
      </c>
      <c r="C8" s="26"/>
      <c r="D8" s="128"/>
      <c r="E8" s="130"/>
      <c r="F8" s="335"/>
      <c r="G8" s="130"/>
      <c r="H8" s="131"/>
    </row>
    <row r="9" spans="2:12" x14ac:dyDescent="0.25">
      <c r="B9" s="10" t="s">
        <v>13</v>
      </c>
      <c r="C9" s="26"/>
      <c r="D9" s="128"/>
      <c r="E9" s="130"/>
      <c r="F9" s="335"/>
      <c r="G9" s="130"/>
      <c r="H9" s="131"/>
    </row>
    <row r="10" spans="2:12" x14ac:dyDescent="0.25">
      <c r="B10" s="34" t="s">
        <v>14</v>
      </c>
      <c r="C10" s="26"/>
      <c r="D10" s="128"/>
      <c r="E10" s="130"/>
      <c r="F10" s="335"/>
      <c r="G10" s="130"/>
      <c r="H10" s="131"/>
      <c r="J10" s="4"/>
    </row>
    <row r="11" spans="2:12" x14ac:dyDescent="0.25">
      <c r="B11" s="54" t="s">
        <v>743</v>
      </c>
      <c r="C11" s="336" t="s">
        <v>16</v>
      </c>
      <c r="D11" s="337">
        <v>1000</v>
      </c>
      <c r="E11" s="238">
        <v>10223.030000000001</v>
      </c>
      <c r="F11" s="193">
        <v>5.26</v>
      </c>
      <c r="G11" s="269">
        <v>6.2249999999999996</v>
      </c>
      <c r="H11" s="133" t="s">
        <v>744</v>
      </c>
      <c r="J11" s="4"/>
    </row>
    <row r="12" spans="2:12" x14ac:dyDescent="0.25">
      <c r="B12" s="54" t="s">
        <v>401</v>
      </c>
      <c r="C12" s="336" t="s">
        <v>32</v>
      </c>
      <c r="D12" s="337">
        <v>750</v>
      </c>
      <c r="E12" s="238">
        <v>7764.79</v>
      </c>
      <c r="F12" s="193">
        <v>3.99</v>
      </c>
      <c r="G12" s="269">
        <v>5.0948999999999991</v>
      </c>
      <c r="H12" s="133" t="s">
        <v>402</v>
      </c>
      <c r="J12" s="4"/>
    </row>
    <row r="13" spans="2:12" x14ac:dyDescent="0.25">
      <c r="B13" s="54" t="s">
        <v>82</v>
      </c>
      <c r="C13" s="336" t="s">
        <v>16</v>
      </c>
      <c r="D13" s="337">
        <v>250</v>
      </c>
      <c r="E13" s="238">
        <v>2600.88</v>
      </c>
      <c r="F13" s="193">
        <v>1.34</v>
      </c>
      <c r="G13" s="269">
        <v>6.0248999999999997</v>
      </c>
      <c r="H13" s="133" t="s">
        <v>83</v>
      </c>
      <c r="J13" s="4"/>
    </row>
    <row r="14" spans="2:12" x14ac:dyDescent="0.25">
      <c r="B14" s="10" t="s">
        <v>92</v>
      </c>
      <c r="C14" s="26"/>
      <c r="D14" s="322"/>
      <c r="E14" s="191">
        <f>SUM(E11:E13)</f>
        <v>20588.7</v>
      </c>
      <c r="F14" s="191">
        <f>SUM(F11:F13)</f>
        <v>10.59</v>
      </c>
      <c r="G14" s="323"/>
      <c r="H14" s="271"/>
      <c r="I14" s="201"/>
      <c r="J14" s="203"/>
      <c r="K14" s="188"/>
      <c r="L14" s="201"/>
    </row>
    <row r="15" spans="2:12" x14ac:dyDescent="0.25">
      <c r="B15" s="34" t="s">
        <v>96</v>
      </c>
      <c r="C15" s="54"/>
      <c r="D15" s="96"/>
      <c r="E15" s="238"/>
      <c r="F15" s="338"/>
      <c r="G15" s="238"/>
      <c r="H15" s="271"/>
      <c r="I15" s="201"/>
      <c r="J15" s="4"/>
      <c r="L15" s="201"/>
    </row>
    <row r="16" spans="2:12" x14ac:dyDescent="0.25">
      <c r="B16" s="34" t="s">
        <v>314</v>
      </c>
      <c r="C16" s="54"/>
      <c r="D16" s="96"/>
      <c r="E16" s="238"/>
      <c r="F16" s="338"/>
      <c r="G16" s="238"/>
      <c r="H16" s="271"/>
      <c r="I16" s="201"/>
      <c r="J16" s="215"/>
      <c r="K16" s="215"/>
      <c r="L16" s="201"/>
    </row>
    <row r="17" spans="2:12" x14ac:dyDescent="0.25">
      <c r="B17" s="54" t="s">
        <v>467</v>
      </c>
      <c r="C17" s="54" t="s">
        <v>326</v>
      </c>
      <c r="D17" s="96">
        <v>2250</v>
      </c>
      <c r="E17" s="238">
        <v>10774.16</v>
      </c>
      <c r="F17" s="239">
        <v>5.54</v>
      </c>
      <c r="G17" s="238">
        <v>5.8832999999999993</v>
      </c>
      <c r="H17" s="271" t="s">
        <v>468</v>
      </c>
      <c r="J17" s="215"/>
      <c r="K17" s="215"/>
      <c r="L17" s="201"/>
    </row>
    <row r="18" spans="2:12" x14ac:dyDescent="0.25">
      <c r="B18" s="54" t="s">
        <v>745</v>
      </c>
      <c r="C18" s="54" t="s">
        <v>319</v>
      </c>
      <c r="D18" s="96">
        <v>2000</v>
      </c>
      <c r="E18" s="238">
        <v>9578.41</v>
      </c>
      <c r="F18" s="239">
        <v>4.92</v>
      </c>
      <c r="G18" s="238">
        <v>5.9500999999999999</v>
      </c>
      <c r="H18" s="271" t="s">
        <v>746</v>
      </c>
      <c r="J18" s="215"/>
      <c r="K18" s="215"/>
      <c r="L18" s="201"/>
    </row>
    <row r="19" spans="2:12" x14ac:dyDescent="0.25">
      <c r="B19" s="54" t="s">
        <v>622</v>
      </c>
      <c r="C19" s="54" t="s">
        <v>316</v>
      </c>
      <c r="D19" s="96">
        <v>2000</v>
      </c>
      <c r="E19" s="238">
        <v>9519.0400000000009</v>
      </c>
      <c r="F19" s="239">
        <v>4.8899999999999997</v>
      </c>
      <c r="G19" s="238">
        <v>5.9300000000000006</v>
      </c>
      <c r="H19" s="271" t="s">
        <v>623</v>
      </c>
      <c r="J19" s="215"/>
      <c r="K19" s="215"/>
      <c r="L19" s="201"/>
    </row>
    <row r="20" spans="2:12" x14ac:dyDescent="0.25">
      <c r="B20" s="54" t="s">
        <v>455</v>
      </c>
      <c r="C20" s="54" t="s">
        <v>316</v>
      </c>
      <c r="D20" s="96">
        <v>1500</v>
      </c>
      <c r="E20" s="238">
        <v>7260.75</v>
      </c>
      <c r="F20" s="239">
        <v>3.73</v>
      </c>
      <c r="G20" s="238">
        <v>5.7000999999999999</v>
      </c>
      <c r="H20" s="271" t="s">
        <v>456</v>
      </c>
      <c r="J20" s="215"/>
      <c r="K20" s="215"/>
      <c r="L20" s="201"/>
    </row>
    <row r="21" spans="2:12" x14ac:dyDescent="0.25">
      <c r="B21" s="54" t="s">
        <v>446</v>
      </c>
      <c r="C21" s="54" t="s">
        <v>348</v>
      </c>
      <c r="D21" s="96">
        <v>1500</v>
      </c>
      <c r="E21" s="238">
        <v>7156.17</v>
      </c>
      <c r="F21" s="239">
        <v>3.68</v>
      </c>
      <c r="G21" s="238">
        <v>5.9649999999999999</v>
      </c>
      <c r="H21" s="271" t="s">
        <v>447</v>
      </c>
      <c r="J21" s="215"/>
      <c r="K21" s="215"/>
      <c r="L21" s="201"/>
    </row>
    <row r="22" spans="2:12" x14ac:dyDescent="0.25">
      <c r="B22" s="54" t="s">
        <v>747</v>
      </c>
      <c r="C22" s="54" t="s">
        <v>319</v>
      </c>
      <c r="D22" s="96">
        <v>1000</v>
      </c>
      <c r="E22" s="238">
        <v>4865.93</v>
      </c>
      <c r="F22" s="239">
        <v>2.5</v>
      </c>
      <c r="G22" s="238">
        <v>5.6500999999999992</v>
      </c>
      <c r="H22" s="271" t="s">
        <v>748</v>
      </c>
      <c r="J22" s="215"/>
      <c r="K22" s="215"/>
      <c r="L22" s="201"/>
    </row>
    <row r="23" spans="2:12" x14ac:dyDescent="0.25">
      <c r="B23" s="54" t="s">
        <v>465</v>
      </c>
      <c r="C23" s="54" t="s">
        <v>316</v>
      </c>
      <c r="D23" s="96">
        <v>1000</v>
      </c>
      <c r="E23" s="238">
        <v>4776.1099999999997</v>
      </c>
      <c r="F23" s="239">
        <v>2.46</v>
      </c>
      <c r="G23" s="238">
        <v>5.8799000000000001</v>
      </c>
      <c r="H23" s="271" t="s">
        <v>466</v>
      </c>
      <c r="J23" s="215"/>
      <c r="K23" s="215"/>
      <c r="L23" s="201"/>
    </row>
    <row r="24" spans="2:12" x14ac:dyDescent="0.25">
      <c r="B24" s="54" t="s">
        <v>749</v>
      </c>
      <c r="C24" s="54" t="s">
        <v>319</v>
      </c>
      <c r="D24" s="96">
        <v>1000</v>
      </c>
      <c r="E24" s="238">
        <v>4774.66</v>
      </c>
      <c r="F24" s="239">
        <v>2.4500000000000002</v>
      </c>
      <c r="G24" s="238">
        <v>5.9401999999999999</v>
      </c>
      <c r="H24" s="271" t="s">
        <v>750</v>
      </c>
      <c r="J24" s="215"/>
      <c r="K24" s="215"/>
      <c r="L24" s="201"/>
    </row>
    <row r="25" spans="2:12" x14ac:dyDescent="0.25">
      <c r="B25" s="54" t="s">
        <v>461</v>
      </c>
      <c r="C25" s="54" t="s">
        <v>319</v>
      </c>
      <c r="D25" s="96">
        <v>1000</v>
      </c>
      <c r="E25" s="238">
        <v>4762.04</v>
      </c>
      <c r="F25" s="239">
        <v>2.4500000000000002</v>
      </c>
      <c r="G25" s="238">
        <v>5.98</v>
      </c>
      <c r="H25" s="271" t="s">
        <v>462</v>
      </c>
      <c r="J25" s="215"/>
      <c r="K25" s="215"/>
      <c r="L25" s="201"/>
    </row>
    <row r="26" spans="2:12" x14ac:dyDescent="0.25">
      <c r="B26" s="54" t="s">
        <v>457</v>
      </c>
      <c r="C26" s="54" t="s">
        <v>319</v>
      </c>
      <c r="D26" s="96">
        <v>500</v>
      </c>
      <c r="E26" s="238">
        <v>2392.4299999999998</v>
      </c>
      <c r="F26" s="239">
        <v>1.23</v>
      </c>
      <c r="G26" s="238">
        <v>5.9249999999999998</v>
      </c>
      <c r="H26" s="271" t="s">
        <v>458</v>
      </c>
      <c r="J26" s="215"/>
      <c r="K26" s="215"/>
      <c r="L26" s="201"/>
    </row>
    <row r="27" spans="2:12" s="193" customFormat="1" x14ac:dyDescent="0.25">
      <c r="B27" s="34" t="s">
        <v>92</v>
      </c>
      <c r="C27" s="34"/>
      <c r="D27" s="98"/>
      <c r="E27" s="191">
        <f>SUM(E17:E26)</f>
        <v>65859.7</v>
      </c>
      <c r="F27" s="191">
        <f>SUM(F17:F26)</f>
        <v>33.85</v>
      </c>
      <c r="G27" s="323"/>
      <c r="H27" s="271"/>
      <c r="I27" s="201"/>
      <c r="J27" s="4"/>
    </row>
    <row r="28" spans="2:12" s="193" customFormat="1" x14ac:dyDescent="0.25">
      <c r="B28" s="34" t="s">
        <v>336</v>
      </c>
      <c r="C28" s="54"/>
      <c r="D28" s="96"/>
      <c r="E28" s="238"/>
      <c r="F28" s="338"/>
      <c r="G28" s="238"/>
      <c r="H28" s="271"/>
      <c r="I28" s="201"/>
      <c r="J28" s="4"/>
    </row>
    <row r="29" spans="2:12" s="193" customFormat="1" x14ac:dyDescent="0.25">
      <c r="B29" s="34" t="s">
        <v>14</v>
      </c>
      <c r="C29" s="54"/>
      <c r="D29" s="96"/>
      <c r="E29" s="238"/>
      <c r="G29" s="186"/>
      <c r="H29" s="271"/>
      <c r="I29" s="201"/>
      <c r="J29" s="4"/>
    </row>
    <row r="30" spans="2:12" s="193" customFormat="1" x14ac:dyDescent="0.25">
      <c r="B30" s="54" t="s">
        <v>751</v>
      </c>
      <c r="C30" s="54" t="s">
        <v>319</v>
      </c>
      <c r="D30" s="96">
        <v>2000</v>
      </c>
      <c r="E30" s="238">
        <v>9898.66</v>
      </c>
      <c r="F30" s="193">
        <v>5.09</v>
      </c>
      <c r="G30" s="186">
        <v>5.0500000000000007</v>
      </c>
      <c r="H30" s="271" t="s">
        <v>752</v>
      </c>
      <c r="I30" s="4"/>
      <c r="J30" s="4"/>
    </row>
    <row r="31" spans="2:12" s="193" customFormat="1" x14ac:dyDescent="0.25">
      <c r="B31" s="54" t="s">
        <v>753</v>
      </c>
      <c r="C31" s="54" t="s">
        <v>319</v>
      </c>
      <c r="D31" s="96">
        <v>2000</v>
      </c>
      <c r="E31" s="238">
        <v>9792.65</v>
      </c>
      <c r="F31" s="193">
        <v>5.03</v>
      </c>
      <c r="G31" s="186">
        <v>5.7249999999999996</v>
      </c>
      <c r="H31" s="271" t="s">
        <v>754</v>
      </c>
      <c r="I31" s="4"/>
      <c r="J31" s="4"/>
    </row>
    <row r="32" spans="2:12" s="193" customFormat="1" x14ac:dyDescent="0.25">
      <c r="B32" s="34" t="s">
        <v>92</v>
      </c>
      <c r="C32" s="34"/>
      <c r="D32" s="98"/>
      <c r="E32" s="191">
        <f>SUM(E30:E31)</f>
        <v>19691.309999999998</v>
      </c>
      <c r="F32" s="191">
        <f>SUM(F30:F31)</f>
        <v>10.120000000000001</v>
      </c>
      <c r="G32" s="323"/>
      <c r="H32" s="271"/>
      <c r="I32" s="201"/>
      <c r="J32" s="4"/>
    </row>
    <row r="33" spans="1:10" s="193" customFormat="1" x14ac:dyDescent="0.25">
      <c r="B33" s="34" t="s">
        <v>98</v>
      </c>
      <c r="C33" s="34"/>
      <c r="D33" s="98"/>
      <c r="E33" s="339"/>
      <c r="F33" s="236"/>
      <c r="G33" s="192"/>
      <c r="H33" s="47"/>
      <c r="I33" s="201"/>
      <c r="J33" s="4"/>
    </row>
    <row r="34" spans="1:10" s="193" customFormat="1" x14ac:dyDescent="0.25">
      <c r="B34" s="54" t="s">
        <v>755</v>
      </c>
      <c r="C34" s="54" t="s">
        <v>103</v>
      </c>
      <c r="D34" s="96">
        <v>20000000</v>
      </c>
      <c r="E34" s="238">
        <v>19892.72</v>
      </c>
      <c r="F34" s="238">
        <v>10.23</v>
      </c>
      <c r="G34" s="239">
        <v>4.3746999999999998</v>
      </c>
      <c r="H34" s="271" t="s">
        <v>756</v>
      </c>
      <c r="I34" s="201"/>
      <c r="J34" s="4"/>
    </row>
    <row r="35" spans="1:10" s="193" customFormat="1" x14ac:dyDescent="0.25">
      <c r="B35" s="54" t="s">
        <v>483</v>
      </c>
      <c r="C35" s="54" t="s">
        <v>103</v>
      </c>
      <c r="D35" s="96">
        <v>20000000</v>
      </c>
      <c r="E35" s="238">
        <v>19672.86</v>
      </c>
      <c r="F35" s="238">
        <v>10.11</v>
      </c>
      <c r="G35" s="239">
        <v>4.9750999999999994</v>
      </c>
      <c r="H35" s="271" t="s">
        <v>484</v>
      </c>
      <c r="I35" s="201"/>
      <c r="J35" s="4"/>
    </row>
    <row r="36" spans="1:10" s="193" customFormat="1" x14ac:dyDescent="0.25">
      <c r="B36" s="54" t="s">
        <v>757</v>
      </c>
      <c r="C36" s="54" t="s">
        <v>103</v>
      </c>
      <c r="D36" s="96">
        <v>15000000</v>
      </c>
      <c r="E36" s="238">
        <v>14798.94</v>
      </c>
      <c r="F36" s="238">
        <v>7.61</v>
      </c>
      <c r="G36" s="239">
        <v>4.91</v>
      </c>
      <c r="H36" s="271" t="s">
        <v>758</v>
      </c>
      <c r="I36" s="201"/>
      <c r="J36" s="4"/>
    </row>
    <row r="37" spans="1:10" s="193" customFormat="1" x14ac:dyDescent="0.25">
      <c r="B37" s="54" t="s">
        <v>759</v>
      </c>
      <c r="C37" s="54" t="s">
        <v>103</v>
      </c>
      <c r="D37" s="96">
        <v>10000000</v>
      </c>
      <c r="E37" s="238">
        <v>9845.68</v>
      </c>
      <c r="F37" s="238">
        <v>5.0599999999999996</v>
      </c>
      <c r="G37" s="239">
        <v>4.9748999999999999</v>
      </c>
      <c r="H37" s="271" t="s">
        <v>760</v>
      </c>
      <c r="I37" s="201"/>
      <c r="J37" s="4"/>
    </row>
    <row r="38" spans="1:10" s="193" customFormat="1" x14ac:dyDescent="0.25">
      <c r="B38" s="54" t="s">
        <v>761</v>
      </c>
      <c r="C38" s="54" t="s">
        <v>103</v>
      </c>
      <c r="D38" s="96">
        <v>9489300</v>
      </c>
      <c r="E38" s="238">
        <v>9400</v>
      </c>
      <c r="F38" s="238">
        <v>4.83</v>
      </c>
      <c r="G38" s="239">
        <v>4.7501999999999995</v>
      </c>
      <c r="H38" s="271" t="s">
        <v>762</v>
      </c>
      <c r="I38" s="201"/>
      <c r="J38" s="4"/>
    </row>
    <row r="39" spans="1:10" s="193" customFormat="1" x14ac:dyDescent="0.25">
      <c r="B39" s="54" t="s">
        <v>763</v>
      </c>
      <c r="C39" s="54" t="s">
        <v>103</v>
      </c>
      <c r="D39" s="96">
        <v>5000000</v>
      </c>
      <c r="E39" s="238">
        <v>4981.6000000000004</v>
      </c>
      <c r="F39" s="238">
        <v>2.56</v>
      </c>
      <c r="G39" s="239">
        <v>4.3500999999999994</v>
      </c>
      <c r="H39" s="271" t="s">
        <v>764</v>
      </c>
      <c r="I39" s="201"/>
      <c r="J39" s="4"/>
    </row>
    <row r="40" spans="1:10" s="193" customFormat="1" x14ac:dyDescent="0.25">
      <c r="B40" s="34" t="s">
        <v>92</v>
      </c>
      <c r="C40" s="34"/>
      <c r="D40" s="98"/>
      <c r="E40" s="191">
        <f>SUM(E34:E39)</f>
        <v>78591.800000000017</v>
      </c>
      <c r="F40" s="191">
        <f>SUM(F34:F39)</f>
        <v>40.4</v>
      </c>
      <c r="G40" s="192"/>
      <c r="H40" s="47"/>
      <c r="I40" s="201"/>
      <c r="J40" s="4"/>
    </row>
    <row r="41" spans="1:10" s="193" customFormat="1" x14ac:dyDescent="0.25">
      <c r="B41" s="34" t="s">
        <v>112</v>
      </c>
      <c r="C41" s="54"/>
      <c r="D41" s="95"/>
      <c r="E41" s="195">
        <v>9682.39</v>
      </c>
      <c r="F41" s="340">
        <v>4.9800000000000004</v>
      </c>
      <c r="G41" s="186"/>
      <c r="H41" s="30"/>
      <c r="I41" s="72"/>
      <c r="J41" s="4"/>
    </row>
    <row r="42" spans="1:10" s="193" customFormat="1" x14ac:dyDescent="0.25">
      <c r="B42" s="34" t="s">
        <v>113</v>
      </c>
      <c r="C42" s="54"/>
      <c r="D42" s="95"/>
      <c r="E42" s="195">
        <f>79.8699999999953-0.03</f>
        <v>79.8399999999953</v>
      </c>
      <c r="F42" s="340">
        <f>0.04+0.02</f>
        <v>0.06</v>
      </c>
      <c r="G42" s="186"/>
      <c r="H42" s="30"/>
      <c r="I42" s="72"/>
      <c r="J42" s="4"/>
    </row>
    <row r="43" spans="1:10" s="193" customFormat="1" x14ac:dyDescent="0.25">
      <c r="B43" s="75" t="s">
        <v>114</v>
      </c>
      <c r="C43" s="75"/>
      <c r="D43" s="102"/>
      <c r="E43" s="190">
        <f>E42+E41+E27+E14+E32+E40</f>
        <v>194493.74</v>
      </c>
      <c r="F43" s="190">
        <f>F42+F41+F27+F14+F32+F40</f>
        <v>100</v>
      </c>
      <c r="G43" s="197"/>
      <c r="H43" s="103"/>
      <c r="I43" s="72"/>
      <c r="J43" s="4"/>
    </row>
    <row r="44" spans="1:10" s="193" customFormat="1" ht="17.45" customHeight="1" x14ac:dyDescent="0.25">
      <c r="B44" s="170" t="s">
        <v>115</v>
      </c>
      <c r="C44" s="171"/>
      <c r="D44" s="172"/>
      <c r="E44" s="198"/>
      <c r="F44" s="198"/>
      <c r="G44" s="198"/>
      <c r="H44" s="199"/>
      <c r="I44" s="341"/>
      <c r="J44" s="4"/>
    </row>
    <row r="45" spans="1:10" s="193" customFormat="1" x14ac:dyDescent="0.25">
      <c r="B45" s="342" t="s">
        <v>116</v>
      </c>
      <c r="C45" s="108"/>
      <c r="D45" s="108"/>
      <c r="E45" s="108"/>
      <c r="F45" s="108"/>
      <c r="G45" s="108"/>
      <c r="H45" s="109"/>
      <c r="I45" s="4"/>
      <c r="J45" s="4"/>
    </row>
    <row r="46" spans="1:10" s="193" customFormat="1" x14ac:dyDescent="0.25">
      <c r="B46" s="85" t="s">
        <v>117</v>
      </c>
      <c r="C46" s="111"/>
      <c r="D46" s="111"/>
      <c r="E46" s="111"/>
      <c r="F46" s="111"/>
      <c r="G46" s="111"/>
      <c r="H46" s="112"/>
      <c r="I46" s="4"/>
      <c r="J46" s="4"/>
    </row>
    <row r="47" spans="1:10" s="193" customFormat="1" x14ac:dyDescent="0.25">
      <c r="B47" s="86" t="s">
        <v>118</v>
      </c>
      <c r="C47" s="111"/>
      <c r="D47" s="111"/>
      <c r="E47" s="111"/>
      <c r="F47" s="111"/>
      <c r="G47" s="111"/>
      <c r="H47" s="112"/>
      <c r="I47" s="4"/>
      <c r="J47" s="4"/>
    </row>
    <row r="48" spans="1:10" s="85" customFormat="1" x14ac:dyDescent="0.25">
      <c r="A48" s="170"/>
      <c r="H48" s="89"/>
      <c r="I48" s="4"/>
      <c r="J48" s="5"/>
    </row>
    <row r="49" spans="1:12" s="85" customFormat="1" x14ac:dyDescent="0.25">
      <c r="A49" s="4"/>
      <c r="E49" s="200"/>
      <c r="H49" s="89"/>
      <c r="I49" s="4"/>
      <c r="J49" s="5"/>
      <c r="K49" s="4"/>
      <c r="L49" s="4"/>
    </row>
    <row r="51" spans="1:12" x14ac:dyDescent="0.25">
      <c r="E51" s="200"/>
    </row>
    <row r="53" spans="1:12" s="85" customFormat="1" x14ac:dyDescent="0.25">
      <c r="A53" s="4"/>
      <c r="H53" s="89"/>
      <c r="I53" s="4"/>
      <c r="J53" s="5"/>
      <c r="K53" s="4"/>
      <c r="L53" s="4"/>
    </row>
  </sheetData>
  <mergeCells count="4">
    <mergeCell ref="B1:H1"/>
    <mergeCell ref="B2:H2"/>
    <mergeCell ref="B5:I5"/>
    <mergeCell ref="B45:H45"/>
  </mergeCells>
  <pageMargins left="0.7" right="0.7" top="0.75" bottom="0.75" header="0.3" footer="0.3"/>
  <pageSetup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8482E-9622-447B-BD5A-8B84D2F1050F}">
  <dimension ref="B1:Y14"/>
  <sheetViews>
    <sheetView topLeftCell="B1" zoomScale="85" zoomScaleNormal="85" workbookViewId="0">
      <selection activeCell="B1" sqref="B1"/>
    </sheetView>
  </sheetViews>
  <sheetFormatPr defaultRowHeight="15" x14ac:dyDescent="0.25"/>
  <cols>
    <col min="1" max="1" width="0" style="350" hidden="1" customWidth="1"/>
    <col min="2" max="2" width="92.7109375" style="350" customWidth="1"/>
    <col min="3" max="3" width="13.85546875" style="350" bestFit="1" customWidth="1"/>
    <col min="4" max="4" width="19.5703125" style="350" customWidth="1"/>
    <col min="5" max="5" width="21.42578125" style="350" customWidth="1"/>
    <col min="6" max="6" width="28.7109375" style="350" customWidth="1"/>
    <col min="7" max="7" width="19.5703125" style="350" customWidth="1"/>
    <col min="8" max="8" width="39.5703125" style="349" bestFit="1" customWidth="1"/>
    <col min="9" max="256" width="9.140625" style="350"/>
    <col min="257" max="257" width="0" style="350" hidden="1" customWidth="1"/>
    <col min="258" max="258" width="92.7109375" style="350" customWidth="1"/>
    <col min="259" max="259" width="13.85546875" style="350" bestFit="1" customWidth="1"/>
    <col min="260" max="260" width="19.5703125" style="350" customWidth="1"/>
    <col min="261" max="261" width="21.42578125" style="350" customWidth="1"/>
    <col min="262" max="262" width="28.7109375" style="350" customWidth="1"/>
    <col min="263" max="263" width="19.5703125" style="350" customWidth="1"/>
    <col min="264" max="264" width="39.5703125" style="350" bestFit="1" customWidth="1"/>
    <col min="265" max="512" width="9.140625" style="350"/>
    <col min="513" max="513" width="0" style="350" hidden="1" customWidth="1"/>
    <col min="514" max="514" width="92.7109375" style="350" customWidth="1"/>
    <col min="515" max="515" width="13.85546875" style="350" bestFit="1" customWidth="1"/>
    <col min="516" max="516" width="19.5703125" style="350" customWidth="1"/>
    <col min="517" max="517" width="21.42578125" style="350" customWidth="1"/>
    <col min="518" max="518" width="28.7109375" style="350" customWidth="1"/>
    <col min="519" max="519" width="19.5703125" style="350" customWidth="1"/>
    <col min="520" max="520" width="39.5703125" style="350" bestFit="1" customWidth="1"/>
    <col min="521" max="768" width="9.140625" style="350"/>
    <col min="769" max="769" width="0" style="350" hidden="1" customWidth="1"/>
    <col min="770" max="770" width="92.7109375" style="350" customWidth="1"/>
    <col min="771" max="771" width="13.85546875" style="350" bestFit="1" customWidth="1"/>
    <col min="772" max="772" width="19.5703125" style="350" customWidth="1"/>
    <col min="773" max="773" width="21.42578125" style="350" customWidth="1"/>
    <col min="774" max="774" width="28.7109375" style="350" customWidth="1"/>
    <col min="775" max="775" width="19.5703125" style="350" customWidth="1"/>
    <col min="776" max="776" width="39.5703125" style="350" bestFit="1" customWidth="1"/>
    <col min="777" max="1024" width="9.140625" style="350"/>
    <col min="1025" max="1025" width="0" style="350" hidden="1" customWidth="1"/>
    <col min="1026" max="1026" width="92.7109375" style="350" customWidth="1"/>
    <col min="1027" max="1027" width="13.85546875" style="350" bestFit="1" customWidth="1"/>
    <col min="1028" max="1028" width="19.5703125" style="350" customWidth="1"/>
    <col min="1029" max="1029" width="21.42578125" style="350" customWidth="1"/>
    <col min="1030" max="1030" width="28.7109375" style="350" customWidth="1"/>
    <col min="1031" max="1031" width="19.5703125" style="350" customWidth="1"/>
    <col min="1032" max="1032" width="39.5703125" style="350" bestFit="1" customWidth="1"/>
    <col min="1033" max="1280" width="9.140625" style="350"/>
    <col min="1281" max="1281" width="0" style="350" hidden="1" customWidth="1"/>
    <col min="1282" max="1282" width="92.7109375" style="350" customWidth="1"/>
    <col min="1283" max="1283" width="13.85546875" style="350" bestFit="1" customWidth="1"/>
    <col min="1284" max="1284" width="19.5703125" style="350" customWidth="1"/>
    <col min="1285" max="1285" width="21.42578125" style="350" customWidth="1"/>
    <col min="1286" max="1286" width="28.7109375" style="350" customWidth="1"/>
    <col min="1287" max="1287" width="19.5703125" style="350" customWidth="1"/>
    <col min="1288" max="1288" width="39.5703125" style="350" bestFit="1" customWidth="1"/>
    <col min="1289" max="1536" width="9.140625" style="350"/>
    <col min="1537" max="1537" width="0" style="350" hidden="1" customWidth="1"/>
    <col min="1538" max="1538" width="92.7109375" style="350" customWidth="1"/>
    <col min="1539" max="1539" width="13.85546875" style="350" bestFit="1" customWidth="1"/>
    <col min="1540" max="1540" width="19.5703125" style="350" customWidth="1"/>
    <col min="1541" max="1541" width="21.42578125" style="350" customWidth="1"/>
    <col min="1542" max="1542" width="28.7109375" style="350" customWidth="1"/>
    <col min="1543" max="1543" width="19.5703125" style="350" customWidth="1"/>
    <col min="1544" max="1544" width="39.5703125" style="350" bestFit="1" customWidth="1"/>
    <col min="1545" max="1792" width="9.140625" style="350"/>
    <col min="1793" max="1793" width="0" style="350" hidden="1" customWidth="1"/>
    <col min="1794" max="1794" width="92.7109375" style="350" customWidth="1"/>
    <col min="1795" max="1795" width="13.85546875" style="350" bestFit="1" customWidth="1"/>
    <col min="1796" max="1796" width="19.5703125" style="350" customWidth="1"/>
    <col min="1797" max="1797" width="21.42578125" style="350" customWidth="1"/>
    <col min="1798" max="1798" width="28.7109375" style="350" customWidth="1"/>
    <col min="1799" max="1799" width="19.5703125" style="350" customWidth="1"/>
    <col min="1800" max="1800" width="39.5703125" style="350" bestFit="1" customWidth="1"/>
    <col min="1801" max="2048" width="9.140625" style="350"/>
    <col min="2049" max="2049" width="0" style="350" hidden="1" customWidth="1"/>
    <col min="2050" max="2050" width="92.7109375" style="350" customWidth="1"/>
    <col min="2051" max="2051" width="13.85546875" style="350" bestFit="1" customWidth="1"/>
    <col min="2052" max="2052" width="19.5703125" style="350" customWidth="1"/>
    <col min="2053" max="2053" width="21.42578125" style="350" customWidth="1"/>
    <col min="2054" max="2054" width="28.7109375" style="350" customWidth="1"/>
    <col min="2055" max="2055" width="19.5703125" style="350" customWidth="1"/>
    <col min="2056" max="2056" width="39.5703125" style="350" bestFit="1" customWidth="1"/>
    <col min="2057" max="2304" width="9.140625" style="350"/>
    <col min="2305" max="2305" width="0" style="350" hidden="1" customWidth="1"/>
    <col min="2306" max="2306" width="92.7109375" style="350" customWidth="1"/>
    <col min="2307" max="2307" width="13.85546875" style="350" bestFit="1" customWidth="1"/>
    <col min="2308" max="2308" width="19.5703125" style="350" customWidth="1"/>
    <col min="2309" max="2309" width="21.42578125" style="350" customWidth="1"/>
    <col min="2310" max="2310" width="28.7109375" style="350" customWidth="1"/>
    <col min="2311" max="2311" width="19.5703125" style="350" customWidth="1"/>
    <col min="2312" max="2312" width="39.5703125" style="350" bestFit="1" customWidth="1"/>
    <col min="2313" max="2560" width="9.140625" style="350"/>
    <col min="2561" max="2561" width="0" style="350" hidden="1" customWidth="1"/>
    <col min="2562" max="2562" width="92.7109375" style="350" customWidth="1"/>
    <col min="2563" max="2563" width="13.85546875" style="350" bestFit="1" customWidth="1"/>
    <col min="2564" max="2564" width="19.5703125" style="350" customWidth="1"/>
    <col min="2565" max="2565" width="21.42578125" style="350" customWidth="1"/>
    <col min="2566" max="2566" width="28.7109375" style="350" customWidth="1"/>
    <col min="2567" max="2567" width="19.5703125" style="350" customWidth="1"/>
    <col min="2568" max="2568" width="39.5703125" style="350" bestFit="1" customWidth="1"/>
    <col min="2569" max="2816" width="9.140625" style="350"/>
    <col min="2817" max="2817" width="0" style="350" hidden="1" customWidth="1"/>
    <col min="2818" max="2818" width="92.7109375" style="350" customWidth="1"/>
    <col min="2819" max="2819" width="13.85546875" style="350" bestFit="1" customWidth="1"/>
    <col min="2820" max="2820" width="19.5703125" style="350" customWidth="1"/>
    <col min="2821" max="2821" width="21.42578125" style="350" customWidth="1"/>
    <col min="2822" max="2822" width="28.7109375" style="350" customWidth="1"/>
    <col min="2823" max="2823" width="19.5703125" style="350" customWidth="1"/>
    <col min="2824" max="2824" width="39.5703125" style="350" bestFit="1" customWidth="1"/>
    <col min="2825" max="3072" width="9.140625" style="350"/>
    <col min="3073" max="3073" width="0" style="350" hidden="1" customWidth="1"/>
    <col min="3074" max="3074" width="92.7109375" style="350" customWidth="1"/>
    <col min="3075" max="3075" width="13.85546875" style="350" bestFit="1" customWidth="1"/>
    <col min="3076" max="3076" width="19.5703125" style="350" customWidth="1"/>
    <col min="3077" max="3077" width="21.42578125" style="350" customWidth="1"/>
    <col min="3078" max="3078" width="28.7109375" style="350" customWidth="1"/>
    <col min="3079" max="3079" width="19.5703125" style="350" customWidth="1"/>
    <col min="3080" max="3080" width="39.5703125" style="350" bestFit="1" customWidth="1"/>
    <col min="3081" max="3328" width="9.140625" style="350"/>
    <col min="3329" max="3329" width="0" style="350" hidden="1" customWidth="1"/>
    <col min="3330" max="3330" width="92.7109375" style="350" customWidth="1"/>
    <col min="3331" max="3331" width="13.85546875" style="350" bestFit="1" customWidth="1"/>
    <col min="3332" max="3332" width="19.5703125" style="350" customWidth="1"/>
    <col min="3333" max="3333" width="21.42578125" style="350" customWidth="1"/>
    <col min="3334" max="3334" width="28.7109375" style="350" customWidth="1"/>
    <col min="3335" max="3335" width="19.5703125" style="350" customWidth="1"/>
    <col min="3336" max="3336" width="39.5703125" style="350" bestFit="1" customWidth="1"/>
    <col min="3337" max="3584" width="9.140625" style="350"/>
    <col min="3585" max="3585" width="0" style="350" hidden="1" customWidth="1"/>
    <col min="3586" max="3586" width="92.7109375" style="350" customWidth="1"/>
    <col min="3587" max="3587" width="13.85546875" style="350" bestFit="1" customWidth="1"/>
    <col min="3588" max="3588" width="19.5703125" style="350" customWidth="1"/>
    <col min="3589" max="3589" width="21.42578125" style="350" customWidth="1"/>
    <col min="3590" max="3590" width="28.7109375" style="350" customWidth="1"/>
    <col min="3591" max="3591" width="19.5703125" style="350" customWidth="1"/>
    <col min="3592" max="3592" width="39.5703125" style="350" bestFit="1" customWidth="1"/>
    <col min="3593" max="3840" width="9.140625" style="350"/>
    <col min="3841" max="3841" width="0" style="350" hidden="1" customWidth="1"/>
    <col min="3842" max="3842" width="92.7109375" style="350" customWidth="1"/>
    <col min="3843" max="3843" width="13.85546875" style="350" bestFit="1" customWidth="1"/>
    <col min="3844" max="3844" width="19.5703125" style="350" customWidth="1"/>
    <col min="3845" max="3845" width="21.42578125" style="350" customWidth="1"/>
    <col min="3846" max="3846" width="28.7109375" style="350" customWidth="1"/>
    <col min="3847" max="3847" width="19.5703125" style="350" customWidth="1"/>
    <col min="3848" max="3848" width="39.5703125" style="350" bestFit="1" customWidth="1"/>
    <col min="3849" max="4096" width="9.140625" style="350"/>
    <col min="4097" max="4097" width="0" style="350" hidden="1" customWidth="1"/>
    <col min="4098" max="4098" width="92.7109375" style="350" customWidth="1"/>
    <col min="4099" max="4099" width="13.85546875" style="350" bestFit="1" customWidth="1"/>
    <col min="4100" max="4100" width="19.5703125" style="350" customWidth="1"/>
    <col min="4101" max="4101" width="21.42578125" style="350" customWidth="1"/>
    <col min="4102" max="4102" width="28.7109375" style="350" customWidth="1"/>
    <col min="4103" max="4103" width="19.5703125" style="350" customWidth="1"/>
    <col min="4104" max="4104" width="39.5703125" style="350" bestFit="1" customWidth="1"/>
    <col min="4105" max="4352" width="9.140625" style="350"/>
    <col min="4353" max="4353" width="0" style="350" hidden="1" customWidth="1"/>
    <col min="4354" max="4354" width="92.7109375" style="350" customWidth="1"/>
    <col min="4355" max="4355" width="13.85546875" style="350" bestFit="1" customWidth="1"/>
    <col min="4356" max="4356" width="19.5703125" style="350" customWidth="1"/>
    <col min="4357" max="4357" width="21.42578125" style="350" customWidth="1"/>
    <col min="4358" max="4358" width="28.7109375" style="350" customWidth="1"/>
    <col min="4359" max="4359" width="19.5703125" style="350" customWidth="1"/>
    <col min="4360" max="4360" width="39.5703125" style="350" bestFit="1" customWidth="1"/>
    <col min="4361" max="4608" width="9.140625" style="350"/>
    <col min="4609" max="4609" width="0" style="350" hidden="1" customWidth="1"/>
    <col min="4610" max="4610" width="92.7109375" style="350" customWidth="1"/>
    <col min="4611" max="4611" width="13.85546875" style="350" bestFit="1" customWidth="1"/>
    <col min="4612" max="4612" width="19.5703125" style="350" customWidth="1"/>
    <col min="4613" max="4613" width="21.42578125" style="350" customWidth="1"/>
    <col min="4614" max="4614" width="28.7109375" style="350" customWidth="1"/>
    <col min="4615" max="4615" width="19.5703125" style="350" customWidth="1"/>
    <col min="4616" max="4616" width="39.5703125" style="350" bestFit="1" customWidth="1"/>
    <col min="4617" max="4864" width="9.140625" style="350"/>
    <col min="4865" max="4865" width="0" style="350" hidden="1" customWidth="1"/>
    <col min="4866" max="4866" width="92.7109375" style="350" customWidth="1"/>
    <col min="4867" max="4867" width="13.85546875" style="350" bestFit="1" customWidth="1"/>
    <col min="4868" max="4868" width="19.5703125" style="350" customWidth="1"/>
    <col min="4869" max="4869" width="21.42578125" style="350" customWidth="1"/>
    <col min="4870" max="4870" width="28.7109375" style="350" customWidth="1"/>
    <col min="4871" max="4871" width="19.5703125" style="350" customWidth="1"/>
    <col min="4872" max="4872" width="39.5703125" style="350" bestFit="1" customWidth="1"/>
    <col min="4873" max="5120" width="9.140625" style="350"/>
    <col min="5121" max="5121" width="0" style="350" hidden="1" customWidth="1"/>
    <col min="5122" max="5122" width="92.7109375" style="350" customWidth="1"/>
    <col min="5123" max="5123" width="13.85546875" style="350" bestFit="1" customWidth="1"/>
    <col min="5124" max="5124" width="19.5703125" style="350" customWidth="1"/>
    <col min="5125" max="5125" width="21.42578125" style="350" customWidth="1"/>
    <col min="5126" max="5126" width="28.7109375" style="350" customWidth="1"/>
    <col min="5127" max="5127" width="19.5703125" style="350" customWidth="1"/>
    <col min="5128" max="5128" width="39.5703125" style="350" bestFit="1" customWidth="1"/>
    <col min="5129" max="5376" width="9.140625" style="350"/>
    <col min="5377" max="5377" width="0" style="350" hidden="1" customWidth="1"/>
    <col min="5378" max="5378" width="92.7109375" style="350" customWidth="1"/>
    <col min="5379" max="5379" width="13.85546875" style="350" bestFit="1" customWidth="1"/>
    <col min="5380" max="5380" width="19.5703125" style="350" customWidth="1"/>
    <col min="5381" max="5381" width="21.42578125" style="350" customWidth="1"/>
    <col min="5382" max="5382" width="28.7109375" style="350" customWidth="1"/>
    <col min="5383" max="5383" width="19.5703125" style="350" customWidth="1"/>
    <col min="5384" max="5384" width="39.5703125" style="350" bestFit="1" customWidth="1"/>
    <col min="5385" max="5632" width="9.140625" style="350"/>
    <col min="5633" max="5633" width="0" style="350" hidden="1" customWidth="1"/>
    <col min="5634" max="5634" width="92.7109375" style="350" customWidth="1"/>
    <col min="5635" max="5635" width="13.85546875" style="350" bestFit="1" customWidth="1"/>
    <col min="5636" max="5636" width="19.5703125" style="350" customWidth="1"/>
    <col min="5637" max="5637" width="21.42578125" style="350" customWidth="1"/>
    <col min="5638" max="5638" width="28.7109375" style="350" customWidth="1"/>
    <col min="5639" max="5639" width="19.5703125" style="350" customWidth="1"/>
    <col min="5640" max="5640" width="39.5703125" style="350" bestFit="1" customWidth="1"/>
    <col min="5641" max="5888" width="9.140625" style="350"/>
    <col min="5889" max="5889" width="0" style="350" hidden="1" customWidth="1"/>
    <col min="5890" max="5890" width="92.7109375" style="350" customWidth="1"/>
    <col min="5891" max="5891" width="13.85546875" style="350" bestFit="1" customWidth="1"/>
    <col min="5892" max="5892" width="19.5703125" style="350" customWidth="1"/>
    <col min="5893" max="5893" width="21.42578125" style="350" customWidth="1"/>
    <col min="5894" max="5894" width="28.7109375" style="350" customWidth="1"/>
    <col min="5895" max="5895" width="19.5703125" style="350" customWidth="1"/>
    <col min="5896" max="5896" width="39.5703125" style="350" bestFit="1" customWidth="1"/>
    <col min="5897" max="6144" width="9.140625" style="350"/>
    <col min="6145" max="6145" width="0" style="350" hidden="1" customWidth="1"/>
    <col min="6146" max="6146" width="92.7109375" style="350" customWidth="1"/>
    <col min="6147" max="6147" width="13.85546875" style="350" bestFit="1" customWidth="1"/>
    <col min="6148" max="6148" width="19.5703125" style="350" customWidth="1"/>
    <col min="6149" max="6149" width="21.42578125" style="350" customWidth="1"/>
    <col min="6150" max="6150" width="28.7109375" style="350" customWidth="1"/>
    <col min="6151" max="6151" width="19.5703125" style="350" customWidth="1"/>
    <col min="6152" max="6152" width="39.5703125" style="350" bestFit="1" customWidth="1"/>
    <col min="6153" max="6400" width="9.140625" style="350"/>
    <col min="6401" max="6401" width="0" style="350" hidden="1" customWidth="1"/>
    <col min="6402" max="6402" width="92.7109375" style="350" customWidth="1"/>
    <col min="6403" max="6403" width="13.85546875" style="350" bestFit="1" customWidth="1"/>
    <col min="6404" max="6404" width="19.5703125" style="350" customWidth="1"/>
    <col min="6405" max="6405" width="21.42578125" style="350" customWidth="1"/>
    <col min="6406" max="6406" width="28.7109375" style="350" customWidth="1"/>
    <col min="6407" max="6407" width="19.5703125" style="350" customWidth="1"/>
    <col min="6408" max="6408" width="39.5703125" style="350" bestFit="1" customWidth="1"/>
    <col min="6409" max="6656" width="9.140625" style="350"/>
    <col min="6657" max="6657" width="0" style="350" hidden="1" customWidth="1"/>
    <col min="6658" max="6658" width="92.7109375" style="350" customWidth="1"/>
    <col min="6659" max="6659" width="13.85546875" style="350" bestFit="1" customWidth="1"/>
    <col min="6660" max="6660" width="19.5703125" style="350" customWidth="1"/>
    <col min="6661" max="6661" width="21.42578125" style="350" customWidth="1"/>
    <col min="6662" max="6662" width="28.7109375" style="350" customWidth="1"/>
    <col min="6663" max="6663" width="19.5703125" style="350" customWidth="1"/>
    <col min="6664" max="6664" width="39.5703125" style="350" bestFit="1" customWidth="1"/>
    <col min="6665" max="6912" width="9.140625" style="350"/>
    <col min="6913" max="6913" width="0" style="350" hidden="1" customWidth="1"/>
    <col min="6914" max="6914" width="92.7109375" style="350" customWidth="1"/>
    <col min="6915" max="6915" width="13.85546875" style="350" bestFit="1" customWidth="1"/>
    <col min="6916" max="6916" width="19.5703125" style="350" customWidth="1"/>
    <col min="6917" max="6917" width="21.42578125" style="350" customWidth="1"/>
    <col min="6918" max="6918" width="28.7109375" style="350" customWidth="1"/>
    <col min="6919" max="6919" width="19.5703125" style="350" customWidth="1"/>
    <col min="6920" max="6920" width="39.5703125" style="350" bestFit="1" customWidth="1"/>
    <col min="6921" max="7168" width="9.140625" style="350"/>
    <col min="7169" max="7169" width="0" style="350" hidden="1" customWidth="1"/>
    <col min="7170" max="7170" width="92.7109375" style="350" customWidth="1"/>
    <col min="7171" max="7171" width="13.85546875" style="350" bestFit="1" customWidth="1"/>
    <col min="7172" max="7172" width="19.5703125" style="350" customWidth="1"/>
    <col min="7173" max="7173" width="21.42578125" style="350" customWidth="1"/>
    <col min="7174" max="7174" width="28.7109375" style="350" customWidth="1"/>
    <col min="7175" max="7175" width="19.5703125" style="350" customWidth="1"/>
    <col min="7176" max="7176" width="39.5703125" style="350" bestFit="1" customWidth="1"/>
    <col min="7177" max="7424" width="9.140625" style="350"/>
    <col min="7425" max="7425" width="0" style="350" hidden="1" customWidth="1"/>
    <col min="7426" max="7426" width="92.7109375" style="350" customWidth="1"/>
    <col min="7427" max="7427" width="13.85546875" style="350" bestFit="1" customWidth="1"/>
    <col min="7428" max="7428" width="19.5703125" style="350" customWidth="1"/>
    <col min="7429" max="7429" width="21.42578125" style="350" customWidth="1"/>
    <col min="7430" max="7430" width="28.7109375" style="350" customWidth="1"/>
    <col min="7431" max="7431" width="19.5703125" style="350" customWidth="1"/>
    <col min="7432" max="7432" width="39.5703125" style="350" bestFit="1" customWidth="1"/>
    <col min="7433" max="7680" width="9.140625" style="350"/>
    <col min="7681" max="7681" width="0" style="350" hidden="1" customWidth="1"/>
    <col min="7682" max="7682" width="92.7109375" style="350" customWidth="1"/>
    <col min="7683" max="7683" width="13.85546875" style="350" bestFit="1" customWidth="1"/>
    <col min="7684" max="7684" width="19.5703125" style="350" customWidth="1"/>
    <col min="7685" max="7685" width="21.42578125" style="350" customWidth="1"/>
    <col min="7686" max="7686" width="28.7109375" style="350" customWidth="1"/>
    <col min="7687" max="7687" width="19.5703125" style="350" customWidth="1"/>
    <col min="7688" max="7688" width="39.5703125" style="350" bestFit="1" customWidth="1"/>
    <col min="7689" max="7936" width="9.140625" style="350"/>
    <col min="7937" max="7937" width="0" style="350" hidden="1" customWidth="1"/>
    <col min="7938" max="7938" width="92.7109375" style="350" customWidth="1"/>
    <col min="7939" max="7939" width="13.85546875" style="350" bestFit="1" customWidth="1"/>
    <col min="7940" max="7940" width="19.5703125" style="350" customWidth="1"/>
    <col min="7941" max="7941" width="21.42578125" style="350" customWidth="1"/>
    <col min="7942" max="7942" width="28.7109375" style="350" customWidth="1"/>
    <col min="7943" max="7943" width="19.5703125" style="350" customWidth="1"/>
    <col min="7944" max="7944" width="39.5703125" style="350" bestFit="1" customWidth="1"/>
    <col min="7945" max="8192" width="9.140625" style="350"/>
    <col min="8193" max="8193" width="0" style="350" hidden="1" customWidth="1"/>
    <col min="8194" max="8194" width="92.7109375" style="350" customWidth="1"/>
    <col min="8195" max="8195" width="13.85546875" style="350" bestFit="1" customWidth="1"/>
    <col min="8196" max="8196" width="19.5703125" style="350" customWidth="1"/>
    <col min="8197" max="8197" width="21.42578125" style="350" customWidth="1"/>
    <col min="8198" max="8198" width="28.7109375" style="350" customWidth="1"/>
    <col min="8199" max="8199" width="19.5703125" style="350" customWidth="1"/>
    <col min="8200" max="8200" width="39.5703125" style="350" bestFit="1" customWidth="1"/>
    <col min="8201" max="8448" width="9.140625" style="350"/>
    <col min="8449" max="8449" width="0" style="350" hidden="1" customWidth="1"/>
    <col min="8450" max="8450" width="92.7109375" style="350" customWidth="1"/>
    <col min="8451" max="8451" width="13.85546875" style="350" bestFit="1" customWidth="1"/>
    <col min="8452" max="8452" width="19.5703125" style="350" customWidth="1"/>
    <col min="8453" max="8453" width="21.42578125" style="350" customWidth="1"/>
    <col min="8454" max="8454" width="28.7109375" style="350" customWidth="1"/>
    <col min="8455" max="8455" width="19.5703125" style="350" customWidth="1"/>
    <col min="8456" max="8456" width="39.5703125" style="350" bestFit="1" customWidth="1"/>
    <col min="8457" max="8704" width="9.140625" style="350"/>
    <col min="8705" max="8705" width="0" style="350" hidden="1" customWidth="1"/>
    <col min="8706" max="8706" width="92.7109375" style="350" customWidth="1"/>
    <col min="8707" max="8707" width="13.85546875" style="350" bestFit="1" customWidth="1"/>
    <col min="8708" max="8708" width="19.5703125" style="350" customWidth="1"/>
    <col min="8709" max="8709" width="21.42578125" style="350" customWidth="1"/>
    <col min="8710" max="8710" width="28.7109375" style="350" customWidth="1"/>
    <col min="8711" max="8711" width="19.5703125" style="350" customWidth="1"/>
    <col min="8712" max="8712" width="39.5703125" style="350" bestFit="1" customWidth="1"/>
    <col min="8713" max="8960" width="9.140625" style="350"/>
    <col min="8961" max="8961" width="0" style="350" hidden="1" customWidth="1"/>
    <col min="8962" max="8962" width="92.7109375" style="350" customWidth="1"/>
    <col min="8963" max="8963" width="13.85546875" style="350" bestFit="1" customWidth="1"/>
    <col min="8964" max="8964" width="19.5703125" style="350" customWidth="1"/>
    <col min="8965" max="8965" width="21.42578125" style="350" customWidth="1"/>
    <col min="8966" max="8966" width="28.7109375" style="350" customWidth="1"/>
    <col min="8967" max="8967" width="19.5703125" style="350" customWidth="1"/>
    <col min="8968" max="8968" width="39.5703125" style="350" bestFit="1" customWidth="1"/>
    <col min="8969" max="9216" width="9.140625" style="350"/>
    <col min="9217" max="9217" width="0" style="350" hidden="1" customWidth="1"/>
    <col min="9218" max="9218" width="92.7109375" style="350" customWidth="1"/>
    <col min="9219" max="9219" width="13.85546875" style="350" bestFit="1" customWidth="1"/>
    <col min="9220" max="9220" width="19.5703125" style="350" customWidth="1"/>
    <col min="9221" max="9221" width="21.42578125" style="350" customWidth="1"/>
    <col min="9222" max="9222" width="28.7109375" style="350" customWidth="1"/>
    <col min="9223" max="9223" width="19.5703125" style="350" customWidth="1"/>
    <col min="9224" max="9224" width="39.5703125" style="350" bestFit="1" customWidth="1"/>
    <col min="9225" max="9472" width="9.140625" style="350"/>
    <col min="9473" max="9473" width="0" style="350" hidden="1" customWidth="1"/>
    <col min="9474" max="9474" width="92.7109375" style="350" customWidth="1"/>
    <col min="9475" max="9475" width="13.85546875" style="350" bestFit="1" customWidth="1"/>
    <col min="9476" max="9476" width="19.5703125" style="350" customWidth="1"/>
    <col min="9477" max="9477" width="21.42578125" style="350" customWidth="1"/>
    <col min="9478" max="9478" width="28.7109375" style="350" customWidth="1"/>
    <col min="9479" max="9479" width="19.5703125" style="350" customWidth="1"/>
    <col min="9480" max="9480" width="39.5703125" style="350" bestFit="1" customWidth="1"/>
    <col min="9481" max="9728" width="9.140625" style="350"/>
    <col min="9729" max="9729" width="0" style="350" hidden="1" customWidth="1"/>
    <col min="9730" max="9730" width="92.7109375" style="350" customWidth="1"/>
    <col min="9731" max="9731" width="13.85546875" style="350" bestFit="1" customWidth="1"/>
    <col min="9732" max="9732" width="19.5703125" style="350" customWidth="1"/>
    <col min="9733" max="9733" width="21.42578125" style="350" customWidth="1"/>
    <col min="9734" max="9734" width="28.7109375" style="350" customWidth="1"/>
    <col min="9735" max="9735" width="19.5703125" style="350" customWidth="1"/>
    <col min="9736" max="9736" width="39.5703125" style="350" bestFit="1" customWidth="1"/>
    <col min="9737" max="9984" width="9.140625" style="350"/>
    <col min="9985" max="9985" width="0" style="350" hidden="1" customWidth="1"/>
    <col min="9986" max="9986" width="92.7109375" style="350" customWidth="1"/>
    <col min="9987" max="9987" width="13.85546875" style="350" bestFit="1" customWidth="1"/>
    <col min="9988" max="9988" width="19.5703125" style="350" customWidth="1"/>
    <col min="9989" max="9989" width="21.42578125" style="350" customWidth="1"/>
    <col min="9990" max="9990" width="28.7109375" style="350" customWidth="1"/>
    <col min="9991" max="9991" width="19.5703125" style="350" customWidth="1"/>
    <col min="9992" max="9992" width="39.5703125" style="350" bestFit="1" customWidth="1"/>
    <col min="9993" max="10240" width="9.140625" style="350"/>
    <col min="10241" max="10241" width="0" style="350" hidden="1" customWidth="1"/>
    <col min="10242" max="10242" width="92.7109375" style="350" customWidth="1"/>
    <col min="10243" max="10243" width="13.85546875" style="350" bestFit="1" customWidth="1"/>
    <col min="10244" max="10244" width="19.5703125" style="350" customWidth="1"/>
    <col min="10245" max="10245" width="21.42578125" style="350" customWidth="1"/>
    <col min="10246" max="10246" width="28.7109375" style="350" customWidth="1"/>
    <col min="10247" max="10247" width="19.5703125" style="350" customWidth="1"/>
    <col min="10248" max="10248" width="39.5703125" style="350" bestFit="1" customWidth="1"/>
    <col min="10249" max="10496" width="9.140625" style="350"/>
    <col min="10497" max="10497" width="0" style="350" hidden="1" customWidth="1"/>
    <col min="10498" max="10498" width="92.7109375" style="350" customWidth="1"/>
    <col min="10499" max="10499" width="13.85546875" style="350" bestFit="1" customWidth="1"/>
    <col min="10500" max="10500" width="19.5703125" style="350" customWidth="1"/>
    <col min="10501" max="10501" width="21.42578125" style="350" customWidth="1"/>
    <col min="10502" max="10502" width="28.7109375" style="350" customWidth="1"/>
    <col min="10503" max="10503" width="19.5703125" style="350" customWidth="1"/>
    <col min="10504" max="10504" width="39.5703125" style="350" bestFit="1" customWidth="1"/>
    <col min="10505" max="10752" width="9.140625" style="350"/>
    <col min="10753" max="10753" width="0" style="350" hidden="1" customWidth="1"/>
    <col min="10754" max="10754" width="92.7109375" style="350" customWidth="1"/>
    <col min="10755" max="10755" width="13.85546875" style="350" bestFit="1" customWidth="1"/>
    <col min="10756" max="10756" width="19.5703125" style="350" customWidth="1"/>
    <col min="10757" max="10757" width="21.42578125" style="350" customWidth="1"/>
    <col min="10758" max="10758" width="28.7109375" style="350" customWidth="1"/>
    <col min="10759" max="10759" width="19.5703125" style="350" customWidth="1"/>
    <col min="10760" max="10760" width="39.5703125" style="350" bestFit="1" customWidth="1"/>
    <col min="10761" max="11008" width="9.140625" style="350"/>
    <col min="11009" max="11009" width="0" style="350" hidden="1" customWidth="1"/>
    <col min="11010" max="11010" width="92.7109375" style="350" customWidth="1"/>
    <col min="11011" max="11011" width="13.85546875" style="350" bestFit="1" customWidth="1"/>
    <col min="11012" max="11012" width="19.5703125" style="350" customWidth="1"/>
    <col min="11013" max="11013" width="21.42578125" style="350" customWidth="1"/>
    <col min="11014" max="11014" width="28.7109375" style="350" customWidth="1"/>
    <col min="11015" max="11015" width="19.5703125" style="350" customWidth="1"/>
    <col min="11016" max="11016" width="39.5703125" style="350" bestFit="1" customWidth="1"/>
    <col min="11017" max="11264" width="9.140625" style="350"/>
    <col min="11265" max="11265" width="0" style="350" hidden="1" customWidth="1"/>
    <col min="11266" max="11266" width="92.7109375" style="350" customWidth="1"/>
    <col min="11267" max="11267" width="13.85546875" style="350" bestFit="1" customWidth="1"/>
    <col min="11268" max="11268" width="19.5703125" style="350" customWidth="1"/>
    <col min="11269" max="11269" width="21.42578125" style="350" customWidth="1"/>
    <col min="11270" max="11270" width="28.7109375" style="350" customWidth="1"/>
    <col min="11271" max="11271" width="19.5703125" style="350" customWidth="1"/>
    <col min="11272" max="11272" width="39.5703125" style="350" bestFit="1" customWidth="1"/>
    <col min="11273" max="11520" width="9.140625" style="350"/>
    <col min="11521" max="11521" width="0" style="350" hidden="1" customWidth="1"/>
    <col min="11522" max="11522" width="92.7109375" style="350" customWidth="1"/>
    <col min="11523" max="11523" width="13.85546875" style="350" bestFit="1" customWidth="1"/>
    <col min="11524" max="11524" width="19.5703125" style="350" customWidth="1"/>
    <col min="11525" max="11525" width="21.42578125" style="350" customWidth="1"/>
    <col min="11526" max="11526" width="28.7109375" style="350" customWidth="1"/>
    <col min="11527" max="11527" width="19.5703125" style="350" customWidth="1"/>
    <col min="11528" max="11528" width="39.5703125" style="350" bestFit="1" customWidth="1"/>
    <col min="11529" max="11776" width="9.140625" style="350"/>
    <col min="11777" max="11777" width="0" style="350" hidden="1" customWidth="1"/>
    <col min="11778" max="11778" width="92.7109375" style="350" customWidth="1"/>
    <col min="11779" max="11779" width="13.85546875" style="350" bestFit="1" customWidth="1"/>
    <col min="11780" max="11780" width="19.5703125" style="350" customWidth="1"/>
    <col min="11781" max="11781" width="21.42578125" style="350" customWidth="1"/>
    <col min="11782" max="11782" width="28.7109375" style="350" customWidth="1"/>
    <col min="11783" max="11783" width="19.5703125" style="350" customWidth="1"/>
    <col min="11784" max="11784" width="39.5703125" style="350" bestFit="1" customWidth="1"/>
    <col min="11785" max="12032" width="9.140625" style="350"/>
    <col min="12033" max="12033" width="0" style="350" hidden="1" customWidth="1"/>
    <col min="12034" max="12034" width="92.7109375" style="350" customWidth="1"/>
    <col min="12035" max="12035" width="13.85546875" style="350" bestFit="1" customWidth="1"/>
    <col min="12036" max="12036" width="19.5703125" style="350" customWidth="1"/>
    <col min="12037" max="12037" width="21.42578125" style="350" customWidth="1"/>
    <col min="12038" max="12038" width="28.7109375" style="350" customWidth="1"/>
    <col min="12039" max="12039" width="19.5703125" style="350" customWidth="1"/>
    <col min="12040" max="12040" width="39.5703125" style="350" bestFit="1" customWidth="1"/>
    <col min="12041" max="12288" width="9.140625" style="350"/>
    <col min="12289" max="12289" width="0" style="350" hidden="1" customWidth="1"/>
    <col min="12290" max="12290" width="92.7109375" style="350" customWidth="1"/>
    <col min="12291" max="12291" width="13.85546875" style="350" bestFit="1" customWidth="1"/>
    <col min="12292" max="12292" width="19.5703125" style="350" customWidth="1"/>
    <col min="12293" max="12293" width="21.42578125" style="350" customWidth="1"/>
    <col min="12294" max="12294" width="28.7109375" style="350" customWidth="1"/>
    <col min="12295" max="12295" width="19.5703125" style="350" customWidth="1"/>
    <col min="12296" max="12296" width="39.5703125" style="350" bestFit="1" customWidth="1"/>
    <col min="12297" max="12544" width="9.140625" style="350"/>
    <col min="12545" max="12545" width="0" style="350" hidden="1" customWidth="1"/>
    <col min="12546" max="12546" width="92.7109375" style="350" customWidth="1"/>
    <col min="12547" max="12547" width="13.85546875" style="350" bestFit="1" customWidth="1"/>
    <col min="12548" max="12548" width="19.5703125" style="350" customWidth="1"/>
    <col min="12549" max="12549" width="21.42578125" style="350" customWidth="1"/>
    <col min="12550" max="12550" width="28.7109375" style="350" customWidth="1"/>
    <col min="12551" max="12551" width="19.5703125" style="350" customWidth="1"/>
    <col min="12552" max="12552" width="39.5703125" style="350" bestFit="1" customWidth="1"/>
    <col min="12553" max="12800" width="9.140625" style="350"/>
    <col min="12801" max="12801" width="0" style="350" hidden="1" customWidth="1"/>
    <col min="12802" max="12802" width="92.7109375" style="350" customWidth="1"/>
    <col min="12803" max="12803" width="13.85546875" style="350" bestFit="1" customWidth="1"/>
    <col min="12804" max="12804" width="19.5703125" style="350" customWidth="1"/>
    <col min="12805" max="12805" width="21.42578125" style="350" customWidth="1"/>
    <col min="12806" max="12806" width="28.7109375" style="350" customWidth="1"/>
    <col min="12807" max="12807" width="19.5703125" style="350" customWidth="1"/>
    <col min="12808" max="12808" width="39.5703125" style="350" bestFit="1" customWidth="1"/>
    <col min="12809" max="13056" width="9.140625" style="350"/>
    <col min="13057" max="13057" width="0" style="350" hidden="1" customWidth="1"/>
    <col min="13058" max="13058" width="92.7109375" style="350" customWidth="1"/>
    <col min="13059" max="13059" width="13.85546875" style="350" bestFit="1" customWidth="1"/>
    <col min="13060" max="13060" width="19.5703125" style="350" customWidth="1"/>
    <col min="13061" max="13061" width="21.42578125" style="350" customWidth="1"/>
    <col min="13062" max="13062" width="28.7109375" style="350" customWidth="1"/>
    <col min="13063" max="13063" width="19.5703125" style="350" customWidth="1"/>
    <col min="13064" max="13064" width="39.5703125" style="350" bestFit="1" customWidth="1"/>
    <col min="13065" max="13312" width="9.140625" style="350"/>
    <col min="13313" max="13313" width="0" style="350" hidden="1" customWidth="1"/>
    <col min="13314" max="13314" width="92.7109375" style="350" customWidth="1"/>
    <col min="13315" max="13315" width="13.85546875" style="350" bestFit="1" customWidth="1"/>
    <col min="13316" max="13316" width="19.5703125" style="350" customWidth="1"/>
    <col min="13317" max="13317" width="21.42578125" style="350" customWidth="1"/>
    <col min="13318" max="13318" width="28.7109375" style="350" customWidth="1"/>
    <col min="13319" max="13319" width="19.5703125" style="350" customWidth="1"/>
    <col min="13320" max="13320" width="39.5703125" style="350" bestFit="1" customWidth="1"/>
    <col min="13321" max="13568" width="9.140625" style="350"/>
    <col min="13569" max="13569" width="0" style="350" hidden="1" customWidth="1"/>
    <col min="13570" max="13570" width="92.7109375" style="350" customWidth="1"/>
    <col min="13571" max="13571" width="13.85546875" style="350" bestFit="1" customWidth="1"/>
    <col min="13572" max="13572" width="19.5703125" style="350" customWidth="1"/>
    <col min="13573" max="13573" width="21.42578125" style="350" customWidth="1"/>
    <col min="13574" max="13574" width="28.7109375" style="350" customWidth="1"/>
    <col min="13575" max="13575" width="19.5703125" style="350" customWidth="1"/>
    <col min="13576" max="13576" width="39.5703125" style="350" bestFit="1" customWidth="1"/>
    <col min="13577" max="13824" width="9.140625" style="350"/>
    <col min="13825" max="13825" width="0" style="350" hidden="1" customWidth="1"/>
    <col min="13826" max="13826" width="92.7109375" style="350" customWidth="1"/>
    <col min="13827" max="13827" width="13.85546875" style="350" bestFit="1" customWidth="1"/>
    <col min="13828" max="13828" width="19.5703125" style="350" customWidth="1"/>
    <col min="13829" max="13829" width="21.42578125" style="350" customWidth="1"/>
    <col min="13830" max="13830" width="28.7109375" style="350" customWidth="1"/>
    <col min="13831" max="13831" width="19.5703125" style="350" customWidth="1"/>
    <col min="13832" max="13832" width="39.5703125" style="350" bestFit="1" customWidth="1"/>
    <col min="13833" max="14080" width="9.140625" style="350"/>
    <col min="14081" max="14081" width="0" style="350" hidden="1" customWidth="1"/>
    <col min="14082" max="14082" width="92.7109375" style="350" customWidth="1"/>
    <col min="14083" max="14083" width="13.85546875" style="350" bestFit="1" customWidth="1"/>
    <col min="14084" max="14084" width="19.5703125" style="350" customWidth="1"/>
    <col min="14085" max="14085" width="21.42578125" style="350" customWidth="1"/>
    <col min="14086" max="14086" width="28.7109375" style="350" customWidth="1"/>
    <col min="14087" max="14087" width="19.5703125" style="350" customWidth="1"/>
    <col min="14088" max="14088" width="39.5703125" style="350" bestFit="1" customWidth="1"/>
    <col min="14089" max="14336" width="9.140625" style="350"/>
    <col min="14337" max="14337" width="0" style="350" hidden="1" customWidth="1"/>
    <col min="14338" max="14338" width="92.7109375" style="350" customWidth="1"/>
    <col min="14339" max="14339" width="13.85546875" style="350" bestFit="1" customWidth="1"/>
    <col min="14340" max="14340" width="19.5703125" style="350" customWidth="1"/>
    <col min="14341" max="14341" width="21.42578125" style="350" customWidth="1"/>
    <col min="14342" max="14342" width="28.7109375" style="350" customWidth="1"/>
    <col min="14343" max="14343" width="19.5703125" style="350" customWidth="1"/>
    <col min="14344" max="14344" width="39.5703125" style="350" bestFit="1" customWidth="1"/>
    <col min="14345" max="14592" width="9.140625" style="350"/>
    <col min="14593" max="14593" width="0" style="350" hidden="1" customWidth="1"/>
    <col min="14594" max="14594" width="92.7109375" style="350" customWidth="1"/>
    <col min="14595" max="14595" width="13.85546875" style="350" bestFit="1" customWidth="1"/>
    <col min="14596" max="14596" width="19.5703125" style="350" customWidth="1"/>
    <col min="14597" max="14597" width="21.42578125" style="350" customWidth="1"/>
    <col min="14598" max="14598" width="28.7109375" style="350" customWidth="1"/>
    <col min="14599" max="14599" width="19.5703125" style="350" customWidth="1"/>
    <col min="14600" max="14600" width="39.5703125" style="350" bestFit="1" customWidth="1"/>
    <col min="14601" max="14848" width="9.140625" style="350"/>
    <col min="14849" max="14849" width="0" style="350" hidden="1" customWidth="1"/>
    <col min="14850" max="14850" width="92.7109375" style="350" customWidth="1"/>
    <col min="14851" max="14851" width="13.85546875" style="350" bestFit="1" customWidth="1"/>
    <col min="14852" max="14852" width="19.5703125" style="350" customWidth="1"/>
    <col min="14853" max="14853" width="21.42578125" style="350" customWidth="1"/>
    <col min="14854" max="14854" width="28.7109375" style="350" customWidth="1"/>
    <col min="14855" max="14855" width="19.5703125" style="350" customWidth="1"/>
    <col min="14856" max="14856" width="39.5703125" style="350" bestFit="1" customWidth="1"/>
    <col min="14857" max="15104" width="9.140625" style="350"/>
    <col min="15105" max="15105" width="0" style="350" hidden="1" customWidth="1"/>
    <col min="15106" max="15106" width="92.7109375" style="350" customWidth="1"/>
    <col min="15107" max="15107" width="13.85546875" style="350" bestFit="1" customWidth="1"/>
    <col min="15108" max="15108" width="19.5703125" style="350" customWidth="1"/>
    <col min="15109" max="15109" width="21.42578125" style="350" customWidth="1"/>
    <col min="15110" max="15110" width="28.7109375" style="350" customWidth="1"/>
    <col min="15111" max="15111" width="19.5703125" style="350" customWidth="1"/>
    <col min="15112" max="15112" width="39.5703125" style="350" bestFit="1" customWidth="1"/>
    <col min="15113" max="15360" width="9.140625" style="350"/>
    <col min="15361" max="15361" width="0" style="350" hidden="1" customWidth="1"/>
    <col min="15362" max="15362" width="92.7109375" style="350" customWidth="1"/>
    <col min="15363" max="15363" width="13.85546875" style="350" bestFit="1" customWidth="1"/>
    <col min="15364" max="15364" width="19.5703125" style="350" customWidth="1"/>
    <col min="15365" max="15365" width="21.42578125" style="350" customWidth="1"/>
    <col min="15366" max="15366" width="28.7109375" style="350" customWidth="1"/>
    <col min="15367" max="15367" width="19.5703125" style="350" customWidth="1"/>
    <col min="15368" max="15368" width="39.5703125" style="350" bestFit="1" customWidth="1"/>
    <col min="15369" max="15616" width="9.140625" style="350"/>
    <col min="15617" max="15617" width="0" style="350" hidden="1" customWidth="1"/>
    <col min="15618" max="15618" width="92.7109375" style="350" customWidth="1"/>
    <col min="15619" max="15619" width="13.85546875" style="350" bestFit="1" customWidth="1"/>
    <col min="15620" max="15620" width="19.5703125" style="350" customWidth="1"/>
    <col min="15621" max="15621" width="21.42578125" style="350" customWidth="1"/>
    <col min="15622" max="15622" width="28.7109375" style="350" customWidth="1"/>
    <col min="15623" max="15623" width="19.5703125" style="350" customWidth="1"/>
    <col min="15624" max="15624" width="39.5703125" style="350" bestFit="1" customWidth="1"/>
    <col min="15625" max="15872" width="9.140625" style="350"/>
    <col min="15873" max="15873" width="0" style="350" hidden="1" customWidth="1"/>
    <col min="15874" max="15874" width="92.7109375" style="350" customWidth="1"/>
    <col min="15875" max="15875" width="13.85546875" style="350" bestFit="1" customWidth="1"/>
    <col min="15876" max="15876" width="19.5703125" style="350" customWidth="1"/>
    <col min="15877" max="15877" width="21.42578125" style="350" customWidth="1"/>
    <col min="15878" max="15878" width="28.7109375" style="350" customWidth="1"/>
    <col min="15879" max="15879" width="19.5703125" style="350" customWidth="1"/>
    <col min="15880" max="15880" width="39.5703125" style="350" bestFit="1" customWidth="1"/>
    <col min="15881" max="16128" width="9.140625" style="350"/>
    <col min="16129" max="16129" width="0" style="350" hidden="1" customWidth="1"/>
    <col min="16130" max="16130" width="92.7109375" style="350" customWidth="1"/>
    <col min="16131" max="16131" width="13.85546875" style="350" bestFit="1" customWidth="1"/>
    <col min="16132" max="16132" width="19.5703125" style="350" customWidth="1"/>
    <col min="16133" max="16133" width="21.42578125" style="350" customWidth="1"/>
    <col min="16134" max="16134" width="28.7109375" style="350" customWidth="1"/>
    <col min="16135" max="16135" width="19.5703125" style="350" customWidth="1"/>
    <col min="16136" max="16136" width="39.5703125" style="350" bestFit="1" customWidth="1"/>
    <col min="16137" max="16384" width="9.140625" style="350"/>
  </cols>
  <sheetData>
    <row r="1" spans="2:25" s="351" customFormat="1" x14ac:dyDescent="0.25">
      <c r="B1" s="343" t="s">
        <v>2</v>
      </c>
      <c r="C1" s="344"/>
      <c r="D1" s="345"/>
      <c r="E1" s="346"/>
      <c r="F1" s="347"/>
      <c r="G1" s="348"/>
      <c r="H1" s="349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</row>
    <row r="2" spans="2:25" s="351" customFormat="1" x14ac:dyDescent="0.25">
      <c r="B2" s="352" t="s">
        <v>765</v>
      </c>
      <c r="C2" s="118"/>
      <c r="D2" s="166"/>
      <c r="E2" s="118"/>
      <c r="F2" s="353"/>
      <c r="G2" s="354"/>
      <c r="H2" s="349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</row>
    <row r="3" spans="2:25" s="351" customFormat="1" x14ac:dyDescent="0.25">
      <c r="B3" s="117"/>
      <c r="C3" s="125"/>
      <c r="D3" s="126"/>
      <c r="E3" s="125"/>
      <c r="F3" s="355"/>
      <c r="G3" s="356"/>
      <c r="H3" s="349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</row>
    <row r="4" spans="2:25" s="351" customFormat="1" x14ac:dyDescent="0.25">
      <c r="B4" s="352" t="s">
        <v>766</v>
      </c>
      <c r="C4" s="125"/>
      <c r="D4" s="126"/>
      <c r="E4" s="125"/>
      <c r="F4" s="355"/>
      <c r="G4" s="356"/>
      <c r="H4" s="349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</row>
    <row r="5" spans="2:25" s="351" customFormat="1" ht="28.5" customHeight="1" x14ac:dyDescent="0.25">
      <c r="B5" s="357" t="s">
        <v>264</v>
      </c>
      <c r="C5" s="357"/>
      <c r="D5" s="357"/>
      <c r="E5" s="357"/>
      <c r="F5" s="357"/>
      <c r="G5" s="357"/>
      <c r="H5" s="349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</row>
    <row r="6" spans="2:25" s="351" customFormat="1" x14ac:dyDescent="0.25">
      <c r="B6" s="146" t="s">
        <v>265</v>
      </c>
      <c r="C6" s="147" t="s">
        <v>266</v>
      </c>
      <c r="D6" s="147"/>
      <c r="E6" s="147"/>
      <c r="F6" s="147"/>
      <c r="G6" s="148"/>
      <c r="H6" s="349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</row>
    <row r="7" spans="2:25" s="351" customFormat="1" ht="46.5" customHeight="1" x14ac:dyDescent="0.25">
      <c r="B7" s="358" t="s">
        <v>767</v>
      </c>
      <c r="C7" s="359" t="s">
        <v>268</v>
      </c>
      <c r="D7" s="359"/>
      <c r="E7" s="359"/>
      <c r="F7" s="359"/>
      <c r="G7" s="360"/>
      <c r="H7" s="349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</row>
    <row r="8" spans="2:25" s="351" customFormat="1" ht="46.5" customHeight="1" x14ac:dyDescent="0.25">
      <c r="B8" s="361" t="s">
        <v>768</v>
      </c>
      <c r="C8" s="362"/>
      <c r="D8" s="362"/>
      <c r="E8" s="362"/>
      <c r="F8" s="362"/>
      <c r="G8" s="360"/>
      <c r="H8" s="349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</row>
    <row r="9" spans="2:25" s="351" customFormat="1" ht="46.5" customHeight="1" x14ac:dyDescent="0.25">
      <c r="B9" s="158" t="s">
        <v>271</v>
      </c>
      <c r="C9" s="362"/>
      <c r="D9" s="362"/>
      <c r="E9" s="362"/>
      <c r="F9" s="362"/>
      <c r="G9" s="360"/>
      <c r="H9" s="349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</row>
    <row r="10" spans="2:25" s="351" customFormat="1" x14ac:dyDescent="0.25">
      <c r="B10" s="363"/>
      <c r="C10" s="364"/>
      <c r="D10" s="364"/>
      <c r="E10" s="364"/>
      <c r="F10" s="364"/>
      <c r="G10" s="365"/>
      <c r="H10" s="349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</row>
    <row r="11" spans="2:25" s="351" customFormat="1" ht="30" x14ac:dyDescent="0.25">
      <c r="B11" s="159" t="s">
        <v>769</v>
      </c>
      <c r="C11" s="159" t="s">
        <v>11</v>
      </c>
      <c r="D11" s="160" t="s">
        <v>273</v>
      </c>
      <c r="E11" s="160"/>
      <c r="F11" s="161" t="s">
        <v>274</v>
      </c>
      <c r="G11" s="365"/>
      <c r="H11" s="349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</row>
    <row r="12" spans="2:25" s="351" customFormat="1" ht="30" x14ac:dyDescent="0.25">
      <c r="B12" s="159"/>
      <c r="C12" s="159"/>
      <c r="D12" s="161" t="s">
        <v>275</v>
      </c>
      <c r="E12" s="161" t="s">
        <v>770</v>
      </c>
      <c r="F12" s="159"/>
      <c r="G12" s="225"/>
      <c r="H12" s="349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</row>
    <row r="13" spans="2:25" s="351" customFormat="1" x14ac:dyDescent="0.25">
      <c r="B13" s="250" t="s">
        <v>767</v>
      </c>
      <c r="C13" s="250" t="s">
        <v>771</v>
      </c>
      <c r="D13" s="163">
        <v>0</v>
      </c>
      <c r="E13" s="252">
        <v>0</v>
      </c>
      <c r="F13" s="165">
        <v>5055.1780795602735</v>
      </c>
      <c r="G13" s="225"/>
      <c r="H13" s="349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</row>
    <row r="14" spans="2:25" s="351" customFormat="1" x14ac:dyDescent="0.25">
      <c r="B14" s="366"/>
      <c r="C14" s="367"/>
      <c r="D14" s="367"/>
      <c r="E14" s="367"/>
      <c r="F14" s="368"/>
      <c r="G14" s="225"/>
      <c r="H14" s="349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</row>
  </sheetData>
  <mergeCells count="4">
    <mergeCell ref="B5:G5"/>
    <mergeCell ref="C6:F6"/>
    <mergeCell ref="C7:F7"/>
    <mergeCell ref="D11:E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0ECFA-C237-4CA5-94C1-C4F787117E7C}">
  <dimension ref="A1:Z32"/>
  <sheetViews>
    <sheetView tabSelected="1" topLeftCell="B1" zoomScale="85" zoomScaleNormal="85" workbookViewId="0">
      <selection activeCell="B22" sqref="B22"/>
    </sheetView>
  </sheetViews>
  <sheetFormatPr defaultRowHeight="15" x14ac:dyDescent="0.25"/>
  <cols>
    <col min="1" max="1" width="6.7109375" style="350" hidden="1" customWidth="1"/>
    <col min="2" max="2" width="119.140625" style="350" bestFit="1" customWidth="1"/>
    <col min="3" max="3" width="12.42578125" style="350" bestFit="1" customWidth="1"/>
    <col min="4" max="4" width="11.42578125" style="421" bestFit="1" customWidth="1"/>
    <col min="5" max="5" width="17.85546875" style="350" bestFit="1" customWidth="1"/>
    <col min="6" max="6" width="9.28515625" style="350" bestFit="1" customWidth="1"/>
    <col min="7" max="7" width="9.28515625" style="350" customWidth="1"/>
    <col min="8" max="8" width="17.42578125" style="350" bestFit="1" customWidth="1"/>
    <col min="9" max="9" width="39.5703125" style="349" bestFit="1" customWidth="1"/>
    <col min="10" max="256" width="9.140625" style="350"/>
    <col min="257" max="257" width="0" style="350" hidden="1" customWidth="1"/>
    <col min="258" max="258" width="119.140625" style="350" bestFit="1" customWidth="1"/>
    <col min="259" max="259" width="12.42578125" style="350" bestFit="1" customWidth="1"/>
    <col min="260" max="260" width="11.42578125" style="350" bestFit="1" customWidth="1"/>
    <col min="261" max="261" width="17.85546875" style="350" bestFit="1" customWidth="1"/>
    <col min="262" max="262" width="9.28515625" style="350" bestFit="1" customWidth="1"/>
    <col min="263" max="263" width="9.28515625" style="350" customWidth="1"/>
    <col min="264" max="264" width="17.42578125" style="350" bestFit="1" customWidth="1"/>
    <col min="265" max="265" width="39.5703125" style="350" bestFit="1" customWidth="1"/>
    <col min="266" max="512" width="9.140625" style="350"/>
    <col min="513" max="513" width="0" style="350" hidden="1" customWidth="1"/>
    <col min="514" max="514" width="119.140625" style="350" bestFit="1" customWidth="1"/>
    <col min="515" max="515" width="12.42578125" style="350" bestFit="1" customWidth="1"/>
    <col min="516" max="516" width="11.42578125" style="350" bestFit="1" customWidth="1"/>
    <col min="517" max="517" width="17.85546875" style="350" bestFit="1" customWidth="1"/>
    <col min="518" max="518" width="9.28515625" style="350" bestFit="1" customWidth="1"/>
    <col min="519" max="519" width="9.28515625" style="350" customWidth="1"/>
    <col min="520" max="520" width="17.42578125" style="350" bestFit="1" customWidth="1"/>
    <col min="521" max="521" width="39.5703125" style="350" bestFit="1" customWidth="1"/>
    <col min="522" max="768" width="9.140625" style="350"/>
    <col min="769" max="769" width="0" style="350" hidden="1" customWidth="1"/>
    <col min="770" max="770" width="119.140625" style="350" bestFit="1" customWidth="1"/>
    <col min="771" max="771" width="12.42578125" style="350" bestFit="1" customWidth="1"/>
    <col min="772" max="772" width="11.42578125" style="350" bestFit="1" customWidth="1"/>
    <col min="773" max="773" width="17.85546875" style="350" bestFit="1" customWidth="1"/>
    <col min="774" max="774" width="9.28515625" style="350" bestFit="1" customWidth="1"/>
    <col min="775" max="775" width="9.28515625" style="350" customWidth="1"/>
    <col min="776" max="776" width="17.42578125" style="350" bestFit="1" customWidth="1"/>
    <col min="777" max="777" width="39.5703125" style="350" bestFit="1" customWidth="1"/>
    <col min="778" max="1024" width="9.140625" style="350"/>
    <col min="1025" max="1025" width="0" style="350" hidden="1" customWidth="1"/>
    <col min="1026" max="1026" width="119.140625" style="350" bestFit="1" customWidth="1"/>
    <col min="1027" max="1027" width="12.42578125" style="350" bestFit="1" customWidth="1"/>
    <col min="1028" max="1028" width="11.42578125" style="350" bestFit="1" customWidth="1"/>
    <col min="1029" max="1029" width="17.85546875" style="350" bestFit="1" customWidth="1"/>
    <col min="1030" max="1030" width="9.28515625" style="350" bestFit="1" customWidth="1"/>
    <col min="1031" max="1031" width="9.28515625" style="350" customWidth="1"/>
    <col min="1032" max="1032" width="17.42578125" style="350" bestFit="1" customWidth="1"/>
    <col min="1033" max="1033" width="39.5703125" style="350" bestFit="1" customWidth="1"/>
    <col min="1034" max="1280" width="9.140625" style="350"/>
    <col min="1281" max="1281" width="0" style="350" hidden="1" customWidth="1"/>
    <col min="1282" max="1282" width="119.140625" style="350" bestFit="1" customWidth="1"/>
    <col min="1283" max="1283" width="12.42578125" style="350" bestFit="1" customWidth="1"/>
    <col min="1284" max="1284" width="11.42578125" style="350" bestFit="1" customWidth="1"/>
    <col min="1285" max="1285" width="17.85546875" style="350" bestFit="1" customWidth="1"/>
    <col min="1286" max="1286" width="9.28515625" style="350" bestFit="1" customWidth="1"/>
    <col min="1287" max="1287" width="9.28515625" style="350" customWidth="1"/>
    <col min="1288" max="1288" width="17.42578125" style="350" bestFit="1" customWidth="1"/>
    <col min="1289" max="1289" width="39.5703125" style="350" bestFit="1" customWidth="1"/>
    <col min="1290" max="1536" width="9.140625" style="350"/>
    <col min="1537" max="1537" width="0" style="350" hidden="1" customWidth="1"/>
    <col min="1538" max="1538" width="119.140625" style="350" bestFit="1" customWidth="1"/>
    <col min="1539" max="1539" width="12.42578125" style="350" bestFit="1" customWidth="1"/>
    <col min="1540" max="1540" width="11.42578125" style="350" bestFit="1" customWidth="1"/>
    <col min="1541" max="1541" width="17.85546875" style="350" bestFit="1" customWidth="1"/>
    <col min="1542" max="1542" width="9.28515625" style="350" bestFit="1" customWidth="1"/>
    <col min="1543" max="1543" width="9.28515625" style="350" customWidth="1"/>
    <col min="1544" max="1544" width="17.42578125" style="350" bestFit="1" customWidth="1"/>
    <col min="1545" max="1545" width="39.5703125" style="350" bestFit="1" customWidth="1"/>
    <col min="1546" max="1792" width="9.140625" style="350"/>
    <col min="1793" max="1793" width="0" style="350" hidden="1" customWidth="1"/>
    <col min="1794" max="1794" width="119.140625" style="350" bestFit="1" customWidth="1"/>
    <col min="1795" max="1795" width="12.42578125" style="350" bestFit="1" customWidth="1"/>
    <col min="1796" max="1796" width="11.42578125" style="350" bestFit="1" customWidth="1"/>
    <col min="1797" max="1797" width="17.85546875" style="350" bestFit="1" customWidth="1"/>
    <col min="1798" max="1798" width="9.28515625" style="350" bestFit="1" customWidth="1"/>
    <col min="1799" max="1799" width="9.28515625" style="350" customWidth="1"/>
    <col min="1800" max="1800" width="17.42578125" style="350" bestFit="1" customWidth="1"/>
    <col min="1801" max="1801" width="39.5703125" style="350" bestFit="1" customWidth="1"/>
    <col min="1802" max="2048" width="9.140625" style="350"/>
    <col min="2049" max="2049" width="0" style="350" hidden="1" customWidth="1"/>
    <col min="2050" max="2050" width="119.140625" style="350" bestFit="1" customWidth="1"/>
    <col min="2051" max="2051" width="12.42578125" style="350" bestFit="1" customWidth="1"/>
    <col min="2052" max="2052" width="11.42578125" style="350" bestFit="1" customWidth="1"/>
    <col min="2053" max="2053" width="17.85546875" style="350" bestFit="1" customWidth="1"/>
    <col min="2054" max="2054" width="9.28515625" style="350" bestFit="1" customWidth="1"/>
    <col min="2055" max="2055" width="9.28515625" style="350" customWidth="1"/>
    <col min="2056" max="2056" width="17.42578125" style="350" bestFit="1" customWidth="1"/>
    <col min="2057" max="2057" width="39.5703125" style="350" bestFit="1" customWidth="1"/>
    <col min="2058" max="2304" width="9.140625" style="350"/>
    <col min="2305" max="2305" width="0" style="350" hidden="1" customWidth="1"/>
    <col min="2306" max="2306" width="119.140625" style="350" bestFit="1" customWidth="1"/>
    <col min="2307" max="2307" width="12.42578125" style="350" bestFit="1" customWidth="1"/>
    <col min="2308" max="2308" width="11.42578125" style="350" bestFit="1" customWidth="1"/>
    <col min="2309" max="2309" width="17.85546875" style="350" bestFit="1" customWidth="1"/>
    <col min="2310" max="2310" width="9.28515625" style="350" bestFit="1" customWidth="1"/>
    <col min="2311" max="2311" width="9.28515625" style="350" customWidth="1"/>
    <col min="2312" max="2312" width="17.42578125" style="350" bestFit="1" customWidth="1"/>
    <col min="2313" max="2313" width="39.5703125" style="350" bestFit="1" customWidth="1"/>
    <col min="2314" max="2560" width="9.140625" style="350"/>
    <col min="2561" max="2561" width="0" style="350" hidden="1" customWidth="1"/>
    <col min="2562" max="2562" width="119.140625" style="350" bestFit="1" customWidth="1"/>
    <col min="2563" max="2563" width="12.42578125" style="350" bestFit="1" customWidth="1"/>
    <col min="2564" max="2564" width="11.42578125" style="350" bestFit="1" customWidth="1"/>
    <col min="2565" max="2565" width="17.85546875" style="350" bestFit="1" customWidth="1"/>
    <col min="2566" max="2566" width="9.28515625" style="350" bestFit="1" customWidth="1"/>
    <col min="2567" max="2567" width="9.28515625" style="350" customWidth="1"/>
    <col min="2568" max="2568" width="17.42578125" style="350" bestFit="1" customWidth="1"/>
    <col min="2569" max="2569" width="39.5703125" style="350" bestFit="1" customWidth="1"/>
    <col min="2570" max="2816" width="9.140625" style="350"/>
    <col min="2817" max="2817" width="0" style="350" hidden="1" customWidth="1"/>
    <col min="2818" max="2818" width="119.140625" style="350" bestFit="1" customWidth="1"/>
    <col min="2819" max="2819" width="12.42578125" style="350" bestFit="1" customWidth="1"/>
    <col min="2820" max="2820" width="11.42578125" style="350" bestFit="1" customWidth="1"/>
    <col min="2821" max="2821" width="17.85546875" style="350" bestFit="1" customWidth="1"/>
    <col min="2822" max="2822" width="9.28515625" style="350" bestFit="1" customWidth="1"/>
    <col min="2823" max="2823" width="9.28515625" style="350" customWidth="1"/>
    <col min="2824" max="2824" width="17.42578125" style="350" bestFit="1" customWidth="1"/>
    <col min="2825" max="2825" width="39.5703125" style="350" bestFit="1" customWidth="1"/>
    <col min="2826" max="3072" width="9.140625" style="350"/>
    <col min="3073" max="3073" width="0" style="350" hidden="1" customWidth="1"/>
    <col min="3074" max="3074" width="119.140625" style="350" bestFit="1" customWidth="1"/>
    <col min="3075" max="3075" width="12.42578125" style="350" bestFit="1" customWidth="1"/>
    <col min="3076" max="3076" width="11.42578125" style="350" bestFit="1" customWidth="1"/>
    <col min="3077" max="3077" width="17.85546875" style="350" bestFit="1" customWidth="1"/>
    <col min="3078" max="3078" width="9.28515625" style="350" bestFit="1" customWidth="1"/>
    <col min="3079" max="3079" width="9.28515625" style="350" customWidth="1"/>
    <col min="3080" max="3080" width="17.42578125" style="350" bestFit="1" customWidth="1"/>
    <col min="3081" max="3081" width="39.5703125" style="350" bestFit="1" customWidth="1"/>
    <col min="3082" max="3328" width="9.140625" style="350"/>
    <col min="3329" max="3329" width="0" style="350" hidden="1" customWidth="1"/>
    <col min="3330" max="3330" width="119.140625" style="350" bestFit="1" customWidth="1"/>
    <col min="3331" max="3331" width="12.42578125" style="350" bestFit="1" customWidth="1"/>
    <col min="3332" max="3332" width="11.42578125" style="350" bestFit="1" customWidth="1"/>
    <col min="3333" max="3333" width="17.85546875" style="350" bestFit="1" customWidth="1"/>
    <col min="3334" max="3334" width="9.28515625" style="350" bestFit="1" customWidth="1"/>
    <col min="3335" max="3335" width="9.28515625" style="350" customWidth="1"/>
    <col min="3336" max="3336" width="17.42578125" style="350" bestFit="1" customWidth="1"/>
    <col min="3337" max="3337" width="39.5703125" style="350" bestFit="1" customWidth="1"/>
    <col min="3338" max="3584" width="9.140625" style="350"/>
    <col min="3585" max="3585" width="0" style="350" hidden="1" customWidth="1"/>
    <col min="3586" max="3586" width="119.140625" style="350" bestFit="1" customWidth="1"/>
    <col min="3587" max="3587" width="12.42578125" style="350" bestFit="1" customWidth="1"/>
    <col min="3588" max="3588" width="11.42578125" style="350" bestFit="1" customWidth="1"/>
    <col min="3589" max="3589" width="17.85546875" style="350" bestFit="1" customWidth="1"/>
    <col min="3590" max="3590" width="9.28515625" style="350" bestFit="1" customWidth="1"/>
    <col min="3591" max="3591" width="9.28515625" style="350" customWidth="1"/>
    <col min="3592" max="3592" width="17.42578125" style="350" bestFit="1" customWidth="1"/>
    <col min="3593" max="3593" width="39.5703125" style="350" bestFit="1" customWidth="1"/>
    <col min="3594" max="3840" width="9.140625" style="350"/>
    <col min="3841" max="3841" width="0" style="350" hidden="1" customWidth="1"/>
    <col min="3842" max="3842" width="119.140625" style="350" bestFit="1" customWidth="1"/>
    <col min="3843" max="3843" width="12.42578125" style="350" bestFit="1" customWidth="1"/>
    <col min="3844" max="3844" width="11.42578125" style="350" bestFit="1" customWidth="1"/>
    <col min="3845" max="3845" width="17.85546875" style="350" bestFit="1" customWidth="1"/>
    <col min="3846" max="3846" width="9.28515625" style="350" bestFit="1" customWidth="1"/>
    <col min="3847" max="3847" width="9.28515625" style="350" customWidth="1"/>
    <col min="3848" max="3848" width="17.42578125" style="350" bestFit="1" customWidth="1"/>
    <col min="3849" max="3849" width="39.5703125" style="350" bestFit="1" customWidth="1"/>
    <col min="3850" max="4096" width="9.140625" style="350"/>
    <col min="4097" max="4097" width="0" style="350" hidden="1" customWidth="1"/>
    <col min="4098" max="4098" width="119.140625" style="350" bestFit="1" customWidth="1"/>
    <col min="4099" max="4099" width="12.42578125" style="350" bestFit="1" customWidth="1"/>
    <col min="4100" max="4100" width="11.42578125" style="350" bestFit="1" customWidth="1"/>
    <col min="4101" max="4101" width="17.85546875" style="350" bestFit="1" customWidth="1"/>
    <col min="4102" max="4102" width="9.28515625" style="350" bestFit="1" customWidth="1"/>
    <col min="4103" max="4103" width="9.28515625" style="350" customWidth="1"/>
    <col min="4104" max="4104" width="17.42578125" style="350" bestFit="1" customWidth="1"/>
    <col min="4105" max="4105" width="39.5703125" style="350" bestFit="1" customWidth="1"/>
    <col min="4106" max="4352" width="9.140625" style="350"/>
    <col min="4353" max="4353" width="0" style="350" hidden="1" customWidth="1"/>
    <col min="4354" max="4354" width="119.140625" style="350" bestFit="1" customWidth="1"/>
    <col min="4355" max="4355" width="12.42578125" style="350" bestFit="1" customWidth="1"/>
    <col min="4356" max="4356" width="11.42578125" style="350" bestFit="1" customWidth="1"/>
    <col min="4357" max="4357" width="17.85546875" style="350" bestFit="1" customWidth="1"/>
    <col min="4358" max="4358" width="9.28515625" style="350" bestFit="1" customWidth="1"/>
    <col min="4359" max="4359" width="9.28515625" style="350" customWidth="1"/>
    <col min="4360" max="4360" width="17.42578125" style="350" bestFit="1" customWidth="1"/>
    <col min="4361" max="4361" width="39.5703125" style="350" bestFit="1" customWidth="1"/>
    <col min="4362" max="4608" width="9.140625" style="350"/>
    <col min="4609" max="4609" width="0" style="350" hidden="1" customWidth="1"/>
    <col min="4610" max="4610" width="119.140625" style="350" bestFit="1" customWidth="1"/>
    <col min="4611" max="4611" width="12.42578125" style="350" bestFit="1" customWidth="1"/>
    <col min="4612" max="4612" width="11.42578125" style="350" bestFit="1" customWidth="1"/>
    <col min="4613" max="4613" width="17.85546875" style="350" bestFit="1" customWidth="1"/>
    <col min="4614" max="4614" width="9.28515625" style="350" bestFit="1" customWidth="1"/>
    <col min="4615" max="4615" width="9.28515625" style="350" customWidth="1"/>
    <col min="4616" max="4616" width="17.42578125" style="350" bestFit="1" customWidth="1"/>
    <col min="4617" max="4617" width="39.5703125" style="350" bestFit="1" customWidth="1"/>
    <col min="4618" max="4864" width="9.140625" style="350"/>
    <col min="4865" max="4865" width="0" style="350" hidden="1" customWidth="1"/>
    <col min="4866" max="4866" width="119.140625" style="350" bestFit="1" customWidth="1"/>
    <col min="4867" max="4867" width="12.42578125" style="350" bestFit="1" customWidth="1"/>
    <col min="4868" max="4868" width="11.42578125" style="350" bestFit="1" customWidth="1"/>
    <col min="4869" max="4869" width="17.85546875" style="350" bestFit="1" customWidth="1"/>
    <col min="4870" max="4870" width="9.28515625" style="350" bestFit="1" customWidth="1"/>
    <col min="4871" max="4871" width="9.28515625" style="350" customWidth="1"/>
    <col min="4872" max="4872" width="17.42578125" style="350" bestFit="1" customWidth="1"/>
    <col min="4873" max="4873" width="39.5703125" style="350" bestFit="1" customWidth="1"/>
    <col min="4874" max="5120" width="9.140625" style="350"/>
    <col min="5121" max="5121" width="0" style="350" hidden="1" customWidth="1"/>
    <col min="5122" max="5122" width="119.140625" style="350" bestFit="1" customWidth="1"/>
    <col min="5123" max="5123" width="12.42578125" style="350" bestFit="1" customWidth="1"/>
    <col min="5124" max="5124" width="11.42578125" style="350" bestFit="1" customWidth="1"/>
    <col min="5125" max="5125" width="17.85546875" style="350" bestFit="1" customWidth="1"/>
    <col min="5126" max="5126" width="9.28515625" style="350" bestFit="1" customWidth="1"/>
    <col min="5127" max="5127" width="9.28515625" style="350" customWidth="1"/>
    <col min="5128" max="5128" width="17.42578125" style="350" bestFit="1" customWidth="1"/>
    <col min="5129" max="5129" width="39.5703125" style="350" bestFit="1" customWidth="1"/>
    <col min="5130" max="5376" width="9.140625" style="350"/>
    <col min="5377" max="5377" width="0" style="350" hidden="1" customWidth="1"/>
    <col min="5378" max="5378" width="119.140625" style="350" bestFit="1" customWidth="1"/>
    <col min="5379" max="5379" width="12.42578125" style="350" bestFit="1" customWidth="1"/>
    <col min="5380" max="5380" width="11.42578125" style="350" bestFit="1" customWidth="1"/>
    <col min="5381" max="5381" width="17.85546875" style="350" bestFit="1" customWidth="1"/>
    <col min="5382" max="5382" width="9.28515625" style="350" bestFit="1" customWidth="1"/>
    <col min="5383" max="5383" width="9.28515625" style="350" customWidth="1"/>
    <col min="5384" max="5384" width="17.42578125" style="350" bestFit="1" customWidth="1"/>
    <col min="5385" max="5385" width="39.5703125" style="350" bestFit="1" customWidth="1"/>
    <col min="5386" max="5632" width="9.140625" style="350"/>
    <col min="5633" max="5633" width="0" style="350" hidden="1" customWidth="1"/>
    <col min="5634" max="5634" width="119.140625" style="350" bestFit="1" customWidth="1"/>
    <col min="5635" max="5635" width="12.42578125" style="350" bestFit="1" customWidth="1"/>
    <col min="5636" max="5636" width="11.42578125" style="350" bestFit="1" customWidth="1"/>
    <col min="5637" max="5637" width="17.85546875" style="350" bestFit="1" customWidth="1"/>
    <col min="5638" max="5638" width="9.28515625" style="350" bestFit="1" customWidth="1"/>
    <col min="5639" max="5639" width="9.28515625" style="350" customWidth="1"/>
    <col min="5640" max="5640" width="17.42578125" style="350" bestFit="1" customWidth="1"/>
    <col min="5641" max="5641" width="39.5703125" style="350" bestFit="1" customWidth="1"/>
    <col min="5642" max="5888" width="9.140625" style="350"/>
    <col min="5889" max="5889" width="0" style="350" hidden="1" customWidth="1"/>
    <col min="5890" max="5890" width="119.140625" style="350" bestFit="1" customWidth="1"/>
    <col min="5891" max="5891" width="12.42578125" style="350" bestFit="1" customWidth="1"/>
    <col min="5892" max="5892" width="11.42578125" style="350" bestFit="1" customWidth="1"/>
    <col min="5893" max="5893" width="17.85546875" style="350" bestFit="1" customWidth="1"/>
    <col min="5894" max="5894" width="9.28515625" style="350" bestFit="1" customWidth="1"/>
    <col min="5895" max="5895" width="9.28515625" style="350" customWidth="1"/>
    <col min="5896" max="5896" width="17.42578125" style="350" bestFit="1" customWidth="1"/>
    <col min="5897" max="5897" width="39.5703125" style="350" bestFit="1" customWidth="1"/>
    <col min="5898" max="6144" width="9.140625" style="350"/>
    <col min="6145" max="6145" width="0" style="350" hidden="1" customWidth="1"/>
    <col min="6146" max="6146" width="119.140625" style="350" bestFit="1" customWidth="1"/>
    <col min="6147" max="6147" width="12.42578125" style="350" bestFit="1" customWidth="1"/>
    <col min="6148" max="6148" width="11.42578125" style="350" bestFit="1" customWidth="1"/>
    <col min="6149" max="6149" width="17.85546875" style="350" bestFit="1" customWidth="1"/>
    <col min="6150" max="6150" width="9.28515625" style="350" bestFit="1" customWidth="1"/>
    <col min="6151" max="6151" width="9.28515625" style="350" customWidth="1"/>
    <col min="6152" max="6152" width="17.42578125" style="350" bestFit="1" customWidth="1"/>
    <col min="6153" max="6153" width="39.5703125" style="350" bestFit="1" customWidth="1"/>
    <col min="6154" max="6400" width="9.140625" style="350"/>
    <col min="6401" max="6401" width="0" style="350" hidden="1" customWidth="1"/>
    <col min="6402" max="6402" width="119.140625" style="350" bestFit="1" customWidth="1"/>
    <col min="6403" max="6403" width="12.42578125" style="350" bestFit="1" customWidth="1"/>
    <col min="6404" max="6404" width="11.42578125" style="350" bestFit="1" customWidth="1"/>
    <col min="6405" max="6405" width="17.85546875" style="350" bestFit="1" customWidth="1"/>
    <col min="6406" max="6406" width="9.28515625" style="350" bestFit="1" customWidth="1"/>
    <col min="6407" max="6407" width="9.28515625" style="350" customWidth="1"/>
    <col min="6408" max="6408" width="17.42578125" style="350" bestFit="1" customWidth="1"/>
    <col min="6409" max="6409" width="39.5703125" style="350" bestFit="1" customWidth="1"/>
    <col min="6410" max="6656" width="9.140625" style="350"/>
    <col min="6657" max="6657" width="0" style="350" hidden="1" customWidth="1"/>
    <col min="6658" max="6658" width="119.140625" style="350" bestFit="1" customWidth="1"/>
    <col min="6659" max="6659" width="12.42578125" style="350" bestFit="1" customWidth="1"/>
    <col min="6660" max="6660" width="11.42578125" style="350" bestFit="1" customWidth="1"/>
    <col min="6661" max="6661" width="17.85546875" style="350" bestFit="1" customWidth="1"/>
    <col min="6662" max="6662" width="9.28515625" style="350" bestFit="1" customWidth="1"/>
    <col min="6663" max="6663" width="9.28515625" style="350" customWidth="1"/>
    <col min="6664" max="6664" width="17.42578125" style="350" bestFit="1" customWidth="1"/>
    <col min="6665" max="6665" width="39.5703125" style="350" bestFit="1" customWidth="1"/>
    <col min="6666" max="6912" width="9.140625" style="350"/>
    <col min="6913" max="6913" width="0" style="350" hidden="1" customWidth="1"/>
    <col min="6914" max="6914" width="119.140625" style="350" bestFit="1" customWidth="1"/>
    <col min="6915" max="6915" width="12.42578125" style="350" bestFit="1" customWidth="1"/>
    <col min="6916" max="6916" width="11.42578125" style="350" bestFit="1" customWidth="1"/>
    <col min="6917" max="6917" width="17.85546875" style="350" bestFit="1" customWidth="1"/>
    <col min="6918" max="6918" width="9.28515625" style="350" bestFit="1" customWidth="1"/>
    <col min="6919" max="6919" width="9.28515625" style="350" customWidth="1"/>
    <col min="6920" max="6920" width="17.42578125" style="350" bestFit="1" customWidth="1"/>
    <col min="6921" max="6921" width="39.5703125" style="350" bestFit="1" customWidth="1"/>
    <col min="6922" max="7168" width="9.140625" style="350"/>
    <col min="7169" max="7169" width="0" style="350" hidden="1" customWidth="1"/>
    <col min="7170" max="7170" width="119.140625" style="350" bestFit="1" customWidth="1"/>
    <col min="7171" max="7171" width="12.42578125" style="350" bestFit="1" customWidth="1"/>
    <col min="7172" max="7172" width="11.42578125" style="350" bestFit="1" customWidth="1"/>
    <col min="7173" max="7173" width="17.85546875" style="350" bestFit="1" customWidth="1"/>
    <col min="7174" max="7174" width="9.28515625" style="350" bestFit="1" customWidth="1"/>
    <col min="7175" max="7175" width="9.28515625" style="350" customWidth="1"/>
    <col min="7176" max="7176" width="17.42578125" style="350" bestFit="1" customWidth="1"/>
    <col min="7177" max="7177" width="39.5703125" style="350" bestFit="1" customWidth="1"/>
    <col min="7178" max="7424" width="9.140625" style="350"/>
    <col min="7425" max="7425" width="0" style="350" hidden="1" customWidth="1"/>
    <col min="7426" max="7426" width="119.140625" style="350" bestFit="1" customWidth="1"/>
    <col min="7427" max="7427" width="12.42578125" style="350" bestFit="1" customWidth="1"/>
    <col min="7428" max="7428" width="11.42578125" style="350" bestFit="1" customWidth="1"/>
    <col min="7429" max="7429" width="17.85546875" style="350" bestFit="1" customWidth="1"/>
    <col min="7430" max="7430" width="9.28515625" style="350" bestFit="1" customWidth="1"/>
    <col min="7431" max="7431" width="9.28515625" style="350" customWidth="1"/>
    <col min="7432" max="7432" width="17.42578125" style="350" bestFit="1" customWidth="1"/>
    <col min="7433" max="7433" width="39.5703125" style="350" bestFit="1" customWidth="1"/>
    <col min="7434" max="7680" width="9.140625" style="350"/>
    <col min="7681" max="7681" width="0" style="350" hidden="1" customWidth="1"/>
    <col min="7682" max="7682" width="119.140625" style="350" bestFit="1" customWidth="1"/>
    <col min="7683" max="7683" width="12.42578125" style="350" bestFit="1" customWidth="1"/>
    <col min="7684" max="7684" width="11.42578125" style="350" bestFit="1" customWidth="1"/>
    <col min="7685" max="7685" width="17.85546875" style="350" bestFit="1" customWidth="1"/>
    <col min="7686" max="7686" width="9.28515625" style="350" bestFit="1" customWidth="1"/>
    <col min="7687" max="7687" width="9.28515625" style="350" customWidth="1"/>
    <col min="7688" max="7688" width="17.42578125" style="350" bestFit="1" customWidth="1"/>
    <col min="7689" max="7689" width="39.5703125" style="350" bestFit="1" customWidth="1"/>
    <col min="7690" max="7936" width="9.140625" style="350"/>
    <col min="7937" max="7937" width="0" style="350" hidden="1" customWidth="1"/>
    <col min="7938" max="7938" width="119.140625" style="350" bestFit="1" customWidth="1"/>
    <col min="7939" max="7939" width="12.42578125" style="350" bestFit="1" customWidth="1"/>
    <col min="7940" max="7940" width="11.42578125" style="350" bestFit="1" customWidth="1"/>
    <col min="7941" max="7941" width="17.85546875" style="350" bestFit="1" customWidth="1"/>
    <col min="7942" max="7942" width="9.28515625" style="350" bestFit="1" customWidth="1"/>
    <col min="7943" max="7943" width="9.28515625" style="350" customWidth="1"/>
    <col min="7944" max="7944" width="17.42578125" style="350" bestFit="1" customWidth="1"/>
    <col min="7945" max="7945" width="39.5703125" style="350" bestFit="1" customWidth="1"/>
    <col min="7946" max="8192" width="9.140625" style="350"/>
    <col min="8193" max="8193" width="0" style="350" hidden="1" customWidth="1"/>
    <col min="8194" max="8194" width="119.140625" style="350" bestFit="1" customWidth="1"/>
    <col min="8195" max="8195" width="12.42578125" style="350" bestFit="1" customWidth="1"/>
    <col min="8196" max="8196" width="11.42578125" style="350" bestFit="1" customWidth="1"/>
    <col min="8197" max="8197" width="17.85546875" style="350" bestFit="1" customWidth="1"/>
    <col min="8198" max="8198" width="9.28515625" style="350" bestFit="1" customWidth="1"/>
    <col min="8199" max="8199" width="9.28515625" style="350" customWidth="1"/>
    <col min="8200" max="8200" width="17.42578125" style="350" bestFit="1" customWidth="1"/>
    <col min="8201" max="8201" width="39.5703125" style="350" bestFit="1" customWidth="1"/>
    <col min="8202" max="8448" width="9.140625" style="350"/>
    <col min="8449" max="8449" width="0" style="350" hidden="1" customWidth="1"/>
    <col min="8450" max="8450" width="119.140625" style="350" bestFit="1" customWidth="1"/>
    <col min="8451" max="8451" width="12.42578125" style="350" bestFit="1" customWidth="1"/>
    <col min="8452" max="8452" width="11.42578125" style="350" bestFit="1" customWidth="1"/>
    <col min="8453" max="8453" width="17.85546875" style="350" bestFit="1" customWidth="1"/>
    <col min="8454" max="8454" width="9.28515625" style="350" bestFit="1" customWidth="1"/>
    <col min="8455" max="8455" width="9.28515625" style="350" customWidth="1"/>
    <col min="8456" max="8456" width="17.42578125" style="350" bestFit="1" customWidth="1"/>
    <col min="8457" max="8457" width="39.5703125" style="350" bestFit="1" customWidth="1"/>
    <col min="8458" max="8704" width="9.140625" style="350"/>
    <col min="8705" max="8705" width="0" style="350" hidden="1" customWidth="1"/>
    <col min="8706" max="8706" width="119.140625" style="350" bestFit="1" customWidth="1"/>
    <col min="8707" max="8707" width="12.42578125" style="350" bestFit="1" customWidth="1"/>
    <col min="8708" max="8708" width="11.42578125" style="350" bestFit="1" customWidth="1"/>
    <col min="8709" max="8709" width="17.85546875" style="350" bestFit="1" customWidth="1"/>
    <col min="8710" max="8710" width="9.28515625" style="350" bestFit="1" customWidth="1"/>
    <col min="8711" max="8711" width="9.28515625" style="350" customWidth="1"/>
    <col min="8712" max="8712" width="17.42578125" style="350" bestFit="1" customWidth="1"/>
    <col min="8713" max="8713" width="39.5703125" style="350" bestFit="1" customWidth="1"/>
    <col min="8714" max="8960" width="9.140625" style="350"/>
    <col min="8961" max="8961" width="0" style="350" hidden="1" customWidth="1"/>
    <col min="8962" max="8962" width="119.140625" style="350" bestFit="1" customWidth="1"/>
    <col min="8963" max="8963" width="12.42578125" style="350" bestFit="1" customWidth="1"/>
    <col min="8964" max="8964" width="11.42578125" style="350" bestFit="1" customWidth="1"/>
    <col min="8965" max="8965" width="17.85546875" style="350" bestFit="1" customWidth="1"/>
    <col min="8966" max="8966" width="9.28515625" style="350" bestFit="1" customWidth="1"/>
    <col min="8967" max="8967" width="9.28515625" style="350" customWidth="1"/>
    <col min="8968" max="8968" width="17.42578125" style="350" bestFit="1" customWidth="1"/>
    <col min="8969" max="8969" width="39.5703125" style="350" bestFit="1" customWidth="1"/>
    <col min="8970" max="9216" width="9.140625" style="350"/>
    <col min="9217" max="9217" width="0" style="350" hidden="1" customWidth="1"/>
    <col min="9218" max="9218" width="119.140625" style="350" bestFit="1" customWidth="1"/>
    <col min="9219" max="9219" width="12.42578125" style="350" bestFit="1" customWidth="1"/>
    <col min="9220" max="9220" width="11.42578125" style="350" bestFit="1" customWidth="1"/>
    <col min="9221" max="9221" width="17.85546875" style="350" bestFit="1" customWidth="1"/>
    <col min="9222" max="9222" width="9.28515625" style="350" bestFit="1" customWidth="1"/>
    <col min="9223" max="9223" width="9.28515625" style="350" customWidth="1"/>
    <col min="9224" max="9224" width="17.42578125" style="350" bestFit="1" customWidth="1"/>
    <col min="9225" max="9225" width="39.5703125" style="350" bestFit="1" customWidth="1"/>
    <col min="9226" max="9472" width="9.140625" style="350"/>
    <col min="9473" max="9473" width="0" style="350" hidden="1" customWidth="1"/>
    <col min="9474" max="9474" width="119.140625" style="350" bestFit="1" customWidth="1"/>
    <col min="9475" max="9475" width="12.42578125" style="350" bestFit="1" customWidth="1"/>
    <col min="9476" max="9476" width="11.42578125" style="350" bestFit="1" customWidth="1"/>
    <col min="9477" max="9477" width="17.85546875" style="350" bestFit="1" customWidth="1"/>
    <col min="9478" max="9478" width="9.28515625" style="350" bestFit="1" customWidth="1"/>
    <col min="9479" max="9479" width="9.28515625" style="350" customWidth="1"/>
    <col min="9480" max="9480" width="17.42578125" style="350" bestFit="1" customWidth="1"/>
    <col min="9481" max="9481" width="39.5703125" style="350" bestFit="1" customWidth="1"/>
    <col min="9482" max="9728" width="9.140625" style="350"/>
    <col min="9729" max="9729" width="0" style="350" hidden="1" customWidth="1"/>
    <col min="9730" max="9730" width="119.140625" style="350" bestFit="1" customWidth="1"/>
    <col min="9731" max="9731" width="12.42578125" style="350" bestFit="1" customWidth="1"/>
    <col min="9732" max="9732" width="11.42578125" style="350" bestFit="1" customWidth="1"/>
    <col min="9733" max="9733" width="17.85546875" style="350" bestFit="1" customWidth="1"/>
    <col min="9734" max="9734" width="9.28515625" style="350" bestFit="1" customWidth="1"/>
    <col min="9735" max="9735" width="9.28515625" style="350" customWidth="1"/>
    <col min="9736" max="9736" width="17.42578125" style="350" bestFit="1" customWidth="1"/>
    <col min="9737" max="9737" width="39.5703125" style="350" bestFit="1" customWidth="1"/>
    <col min="9738" max="9984" width="9.140625" style="350"/>
    <col min="9985" max="9985" width="0" style="350" hidden="1" customWidth="1"/>
    <col min="9986" max="9986" width="119.140625" style="350" bestFit="1" customWidth="1"/>
    <col min="9987" max="9987" width="12.42578125" style="350" bestFit="1" customWidth="1"/>
    <col min="9988" max="9988" width="11.42578125" style="350" bestFit="1" customWidth="1"/>
    <col min="9989" max="9989" width="17.85546875" style="350" bestFit="1" customWidth="1"/>
    <col min="9990" max="9990" width="9.28515625" style="350" bestFit="1" customWidth="1"/>
    <col min="9991" max="9991" width="9.28515625" style="350" customWidth="1"/>
    <col min="9992" max="9992" width="17.42578125" style="350" bestFit="1" customWidth="1"/>
    <col min="9993" max="9993" width="39.5703125" style="350" bestFit="1" customWidth="1"/>
    <col min="9994" max="10240" width="9.140625" style="350"/>
    <col min="10241" max="10241" width="0" style="350" hidden="1" customWidth="1"/>
    <col min="10242" max="10242" width="119.140625" style="350" bestFit="1" customWidth="1"/>
    <col min="10243" max="10243" width="12.42578125" style="350" bestFit="1" customWidth="1"/>
    <col min="10244" max="10244" width="11.42578125" style="350" bestFit="1" customWidth="1"/>
    <col min="10245" max="10245" width="17.85546875" style="350" bestFit="1" customWidth="1"/>
    <col min="10246" max="10246" width="9.28515625" style="350" bestFit="1" customWidth="1"/>
    <col min="10247" max="10247" width="9.28515625" style="350" customWidth="1"/>
    <col min="10248" max="10248" width="17.42578125" style="350" bestFit="1" customWidth="1"/>
    <col min="10249" max="10249" width="39.5703125" style="350" bestFit="1" customWidth="1"/>
    <col min="10250" max="10496" width="9.140625" style="350"/>
    <col min="10497" max="10497" width="0" style="350" hidden="1" customWidth="1"/>
    <col min="10498" max="10498" width="119.140625" style="350" bestFit="1" customWidth="1"/>
    <col min="10499" max="10499" width="12.42578125" style="350" bestFit="1" customWidth="1"/>
    <col min="10500" max="10500" width="11.42578125" style="350" bestFit="1" customWidth="1"/>
    <col min="10501" max="10501" width="17.85546875" style="350" bestFit="1" customWidth="1"/>
    <col min="10502" max="10502" width="9.28515625" style="350" bestFit="1" customWidth="1"/>
    <col min="10503" max="10503" width="9.28515625" style="350" customWidth="1"/>
    <col min="10504" max="10504" width="17.42578125" style="350" bestFit="1" customWidth="1"/>
    <col min="10505" max="10505" width="39.5703125" style="350" bestFit="1" customWidth="1"/>
    <col min="10506" max="10752" width="9.140625" style="350"/>
    <col min="10753" max="10753" width="0" style="350" hidden="1" customWidth="1"/>
    <col min="10754" max="10754" width="119.140625" style="350" bestFit="1" customWidth="1"/>
    <col min="10755" max="10755" width="12.42578125" style="350" bestFit="1" customWidth="1"/>
    <col min="10756" max="10756" width="11.42578125" style="350" bestFit="1" customWidth="1"/>
    <col min="10757" max="10757" width="17.85546875" style="350" bestFit="1" customWidth="1"/>
    <col min="10758" max="10758" width="9.28515625" style="350" bestFit="1" customWidth="1"/>
    <col min="10759" max="10759" width="9.28515625" style="350" customWidth="1"/>
    <col min="10760" max="10760" width="17.42578125" style="350" bestFit="1" customWidth="1"/>
    <col min="10761" max="10761" width="39.5703125" style="350" bestFit="1" customWidth="1"/>
    <col min="10762" max="11008" width="9.140625" style="350"/>
    <col min="11009" max="11009" width="0" style="350" hidden="1" customWidth="1"/>
    <col min="11010" max="11010" width="119.140625" style="350" bestFit="1" customWidth="1"/>
    <col min="11011" max="11011" width="12.42578125" style="350" bestFit="1" customWidth="1"/>
    <col min="11012" max="11012" width="11.42578125" style="350" bestFit="1" customWidth="1"/>
    <col min="11013" max="11013" width="17.85546875" style="350" bestFit="1" customWidth="1"/>
    <col min="11014" max="11014" width="9.28515625" style="350" bestFit="1" customWidth="1"/>
    <col min="11015" max="11015" width="9.28515625" style="350" customWidth="1"/>
    <col min="11016" max="11016" width="17.42578125" style="350" bestFit="1" customWidth="1"/>
    <col min="11017" max="11017" width="39.5703125" style="350" bestFit="1" customWidth="1"/>
    <col min="11018" max="11264" width="9.140625" style="350"/>
    <col min="11265" max="11265" width="0" style="350" hidden="1" customWidth="1"/>
    <col min="11266" max="11266" width="119.140625" style="350" bestFit="1" customWidth="1"/>
    <col min="11267" max="11267" width="12.42578125" style="350" bestFit="1" customWidth="1"/>
    <col min="11268" max="11268" width="11.42578125" style="350" bestFit="1" customWidth="1"/>
    <col min="11269" max="11269" width="17.85546875" style="350" bestFit="1" customWidth="1"/>
    <col min="11270" max="11270" width="9.28515625" style="350" bestFit="1" customWidth="1"/>
    <col min="11271" max="11271" width="9.28515625" style="350" customWidth="1"/>
    <col min="11272" max="11272" width="17.42578125" style="350" bestFit="1" customWidth="1"/>
    <col min="11273" max="11273" width="39.5703125" style="350" bestFit="1" customWidth="1"/>
    <col min="11274" max="11520" width="9.140625" style="350"/>
    <col min="11521" max="11521" width="0" style="350" hidden="1" customWidth="1"/>
    <col min="11522" max="11522" width="119.140625" style="350" bestFit="1" customWidth="1"/>
    <col min="11523" max="11523" width="12.42578125" style="350" bestFit="1" customWidth="1"/>
    <col min="11524" max="11524" width="11.42578125" style="350" bestFit="1" customWidth="1"/>
    <col min="11525" max="11525" width="17.85546875" style="350" bestFit="1" customWidth="1"/>
    <col min="11526" max="11526" width="9.28515625" style="350" bestFit="1" customWidth="1"/>
    <col min="11527" max="11527" width="9.28515625" style="350" customWidth="1"/>
    <col min="11528" max="11528" width="17.42578125" style="350" bestFit="1" customWidth="1"/>
    <col min="11529" max="11529" width="39.5703125" style="350" bestFit="1" customWidth="1"/>
    <col min="11530" max="11776" width="9.140625" style="350"/>
    <col min="11777" max="11777" width="0" style="350" hidden="1" customWidth="1"/>
    <col min="11778" max="11778" width="119.140625" style="350" bestFit="1" customWidth="1"/>
    <col min="11779" max="11779" width="12.42578125" style="350" bestFit="1" customWidth="1"/>
    <col min="11780" max="11780" width="11.42578125" style="350" bestFit="1" customWidth="1"/>
    <col min="11781" max="11781" width="17.85546875" style="350" bestFit="1" customWidth="1"/>
    <col min="11782" max="11782" width="9.28515625" style="350" bestFit="1" customWidth="1"/>
    <col min="11783" max="11783" width="9.28515625" style="350" customWidth="1"/>
    <col min="11784" max="11784" width="17.42578125" style="350" bestFit="1" customWidth="1"/>
    <col min="11785" max="11785" width="39.5703125" style="350" bestFit="1" customWidth="1"/>
    <col min="11786" max="12032" width="9.140625" style="350"/>
    <col min="12033" max="12033" width="0" style="350" hidden="1" customWidth="1"/>
    <col min="12034" max="12034" width="119.140625" style="350" bestFit="1" customWidth="1"/>
    <col min="12035" max="12035" width="12.42578125" style="350" bestFit="1" customWidth="1"/>
    <col min="12036" max="12036" width="11.42578125" style="350" bestFit="1" customWidth="1"/>
    <col min="12037" max="12037" width="17.85546875" style="350" bestFit="1" customWidth="1"/>
    <col min="12038" max="12038" width="9.28515625" style="350" bestFit="1" customWidth="1"/>
    <col min="12039" max="12039" width="9.28515625" style="350" customWidth="1"/>
    <col min="12040" max="12040" width="17.42578125" style="350" bestFit="1" customWidth="1"/>
    <col min="12041" max="12041" width="39.5703125" style="350" bestFit="1" customWidth="1"/>
    <col min="12042" max="12288" width="9.140625" style="350"/>
    <col min="12289" max="12289" width="0" style="350" hidden="1" customWidth="1"/>
    <col min="12290" max="12290" width="119.140625" style="350" bestFit="1" customWidth="1"/>
    <col min="12291" max="12291" width="12.42578125" style="350" bestFit="1" customWidth="1"/>
    <col min="12292" max="12292" width="11.42578125" style="350" bestFit="1" customWidth="1"/>
    <col min="12293" max="12293" width="17.85546875" style="350" bestFit="1" customWidth="1"/>
    <col min="12294" max="12294" width="9.28515625" style="350" bestFit="1" customWidth="1"/>
    <col min="12295" max="12295" width="9.28515625" style="350" customWidth="1"/>
    <col min="12296" max="12296" width="17.42578125" style="350" bestFit="1" customWidth="1"/>
    <col min="12297" max="12297" width="39.5703125" style="350" bestFit="1" customWidth="1"/>
    <col min="12298" max="12544" width="9.140625" style="350"/>
    <col min="12545" max="12545" width="0" style="350" hidden="1" customWidth="1"/>
    <col min="12546" max="12546" width="119.140625" style="350" bestFit="1" customWidth="1"/>
    <col min="12547" max="12547" width="12.42578125" style="350" bestFit="1" customWidth="1"/>
    <col min="12548" max="12548" width="11.42578125" style="350" bestFit="1" customWidth="1"/>
    <col min="12549" max="12549" width="17.85546875" style="350" bestFit="1" customWidth="1"/>
    <col min="12550" max="12550" width="9.28515625" style="350" bestFit="1" customWidth="1"/>
    <col min="12551" max="12551" width="9.28515625" style="350" customWidth="1"/>
    <col min="12552" max="12552" width="17.42578125" style="350" bestFit="1" customWidth="1"/>
    <col min="12553" max="12553" width="39.5703125" style="350" bestFit="1" customWidth="1"/>
    <col min="12554" max="12800" width="9.140625" style="350"/>
    <col min="12801" max="12801" width="0" style="350" hidden="1" customWidth="1"/>
    <col min="12802" max="12802" width="119.140625" style="350" bestFit="1" customWidth="1"/>
    <col min="12803" max="12803" width="12.42578125" style="350" bestFit="1" customWidth="1"/>
    <col min="12804" max="12804" width="11.42578125" style="350" bestFit="1" customWidth="1"/>
    <col min="12805" max="12805" width="17.85546875" style="350" bestFit="1" customWidth="1"/>
    <col min="12806" max="12806" width="9.28515625" style="350" bestFit="1" customWidth="1"/>
    <col min="12807" max="12807" width="9.28515625" style="350" customWidth="1"/>
    <col min="12808" max="12808" width="17.42578125" style="350" bestFit="1" customWidth="1"/>
    <col min="12809" max="12809" width="39.5703125" style="350" bestFit="1" customWidth="1"/>
    <col min="12810" max="13056" width="9.140625" style="350"/>
    <col min="13057" max="13057" width="0" style="350" hidden="1" customWidth="1"/>
    <col min="13058" max="13058" width="119.140625" style="350" bestFit="1" customWidth="1"/>
    <col min="13059" max="13059" width="12.42578125" style="350" bestFit="1" customWidth="1"/>
    <col min="13060" max="13060" width="11.42578125" style="350" bestFit="1" customWidth="1"/>
    <col min="13061" max="13061" width="17.85546875" style="350" bestFit="1" customWidth="1"/>
    <col min="13062" max="13062" width="9.28515625" style="350" bestFit="1" customWidth="1"/>
    <col min="13063" max="13063" width="9.28515625" style="350" customWidth="1"/>
    <col min="13064" max="13064" width="17.42578125" style="350" bestFit="1" customWidth="1"/>
    <col min="13065" max="13065" width="39.5703125" style="350" bestFit="1" customWidth="1"/>
    <col min="13066" max="13312" width="9.140625" style="350"/>
    <col min="13313" max="13313" width="0" style="350" hidden="1" customWidth="1"/>
    <col min="13314" max="13314" width="119.140625" style="350" bestFit="1" customWidth="1"/>
    <col min="13315" max="13315" width="12.42578125" style="350" bestFit="1" customWidth="1"/>
    <col min="13316" max="13316" width="11.42578125" style="350" bestFit="1" customWidth="1"/>
    <col min="13317" max="13317" width="17.85546875" style="350" bestFit="1" customWidth="1"/>
    <col min="13318" max="13318" width="9.28515625" style="350" bestFit="1" customWidth="1"/>
    <col min="13319" max="13319" width="9.28515625" style="350" customWidth="1"/>
    <col min="13320" max="13320" width="17.42578125" style="350" bestFit="1" customWidth="1"/>
    <col min="13321" max="13321" width="39.5703125" style="350" bestFit="1" customWidth="1"/>
    <col min="13322" max="13568" width="9.140625" style="350"/>
    <col min="13569" max="13569" width="0" style="350" hidden="1" customWidth="1"/>
    <col min="13570" max="13570" width="119.140625" style="350" bestFit="1" customWidth="1"/>
    <col min="13571" max="13571" width="12.42578125" style="350" bestFit="1" customWidth="1"/>
    <col min="13572" max="13572" width="11.42578125" style="350" bestFit="1" customWidth="1"/>
    <col min="13573" max="13573" width="17.85546875" style="350" bestFit="1" customWidth="1"/>
    <col min="13574" max="13574" width="9.28515625" style="350" bestFit="1" customWidth="1"/>
    <col min="13575" max="13575" width="9.28515625" style="350" customWidth="1"/>
    <col min="13576" max="13576" width="17.42578125" style="350" bestFit="1" customWidth="1"/>
    <col min="13577" max="13577" width="39.5703125" style="350" bestFit="1" customWidth="1"/>
    <col min="13578" max="13824" width="9.140625" style="350"/>
    <col min="13825" max="13825" width="0" style="350" hidden="1" customWidth="1"/>
    <col min="13826" max="13826" width="119.140625" style="350" bestFit="1" customWidth="1"/>
    <col min="13827" max="13827" width="12.42578125" style="350" bestFit="1" customWidth="1"/>
    <col min="13828" max="13828" width="11.42578125" style="350" bestFit="1" customWidth="1"/>
    <col min="13829" max="13829" width="17.85546875" style="350" bestFit="1" customWidth="1"/>
    <col min="13830" max="13830" width="9.28515625" style="350" bestFit="1" customWidth="1"/>
    <col min="13831" max="13831" width="9.28515625" style="350" customWidth="1"/>
    <col min="13832" max="13832" width="17.42578125" style="350" bestFit="1" customWidth="1"/>
    <col min="13833" max="13833" width="39.5703125" style="350" bestFit="1" customWidth="1"/>
    <col min="13834" max="14080" width="9.140625" style="350"/>
    <col min="14081" max="14081" width="0" style="350" hidden="1" customWidth="1"/>
    <col min="14082" max="14082" width="119.140625" style="350" bestFit="1" customWidth="1"/>
    <col min="14083" max="14083" width="12.42578125" style="350" bestFit="1" customWidth="1"/>
    <col min="14084" max="14084" width="11.42578125" style="350" bestFit="1" customWidth="1"/>
    <col min="14085" max="14085" width="17.85546875" style="350" bestFit="1" customWidth="1"/>
    <col min="14086" max="14086" width="9.28515625" style="350" bestFit="1" customWidth="1"/>
    <col min="14087" max="14087" width="9.28515625" style="350" customWidth="1"/>
    <col min="14088" max="14088" width="17.42578125" style="350" bestFit="1" customWidth="1"/>
    <col min="14089" max="14089" width="39.5703125" style="350" bestFit="1" customWidth="1"/>
    <col min="14090" max="14336" width="9.140625" style="350"/>
    <col min="14337" max="14337" width="0" style="350" hidden="1" customWidth="1"/>
    <col min="14338" max="14338" width="119.140625" style="350" bestFit="1" customWidth="1"/>
    <col min="14339" max="14339" width="12.42578125" style="350" bestFit="1" customWidth="1"/>
    <col min="14340" max="14340" width="11.42578125" style="350" bestFit="1" customWidth="1"/>
    <col min="14341" max="14341" width="17.85546875" style="350" bestFit="1" customWidth="1"/>
    <col min="14342" max="14342" width="9.28515625" style="350" bestFit="1" customWidth="1"/>
    <col min="14343" max="14343" width="9.28515625" style="350" customWidth="1"/>
    <col min="14344" max="14344" width="17.42578125" style="350" bestFit="1" customWidth="1"/>
    <col min="14345" max="14345" width="39.5703125" style="350" bestFit="1" customWidth="1"/>
    <col min="14346" max="14592" width="9.140625" style="350"/>
    <col min="14593" max="14593" width="0" style="350" hidden="1" customWidth="1"/>
    <col min="14594" max="14594" width="119.140625" style="350" bestFit="1" customWidth="1"/>
    <col min="14595" max="14595" width="12.42578125" style="350" bestFit="1" customWidth="1"/>
    <col min="14596" max="14596" width="11.42578125" style="350" bestFit="1" customWidth="1"/>
    <col min="14597" max="14597" width="17.85546875" style="350" bestFit="1" customWidth="1"/>
    <col min="14598" max="14598" width="9.28515625" style="350" bestFit="1" customWidth="1"/>
    <col min="14599" max="14599" width="9.28515625" style="350" customWidth="1"/>
    <col min="14600" max="14600" width="17.42578125" style="350" bestFit="1" customWidth="1"/>
    <col min="14601" max="14601" width="39.5703125" style="350" bestFit="1" customWidth="1"/>
    <col min="14602" max="14848" width="9.140625" style="350"/>
    <col min="14849" max="14849" width="0" style="350" hidden="1" customWidth="1"/>
    <col min="14850" max="14850" width="119.140625" style="350" bestFit="1" customWidth="1"/>
    <col min="14851" max="14851" width="12.42578125" style="350" bestFit="1" customWidth="1"/>
    <col min="14852" max="14852" width="11.42578125" style="350" bestFit="1" customWidth="1"/>
    <col min="14853" max="14853" width="17.85546875" style="350" bestFit="1" customWidth="1"/>
    <col min="14854" max="14854" width="9.28515625" style="350" bestFit="1" customWidth="1"/>
    <col min="14855" max="14855" width="9.28515625" style="350" customWidth="1"/>
    <col min="14856" max="14856" width="17.42578125" style="350" bestFit="1" customWidth="1"/>
    <col min="14857" max="14857" width="39.5703125" style="350" bestFit="1" customWidth="1"/>
    <col min="14858" max="15104" width="9.140625" style="350"/>
    <col min="15105" max="15105" width="0" style="350" hidden="1" customWidth="1"/>
    <col min="15106" max="15106" width="119.140625" style="350" bestFit="1" customWidth="1"/>
    <col min="15107" max="15107" width="12.42578125" style="350" bestFit="1" customWidth="1"/>
    <col min="15108" max="15108" width="11.42578125" style="350" bestFit="1" customWidth="1"/>
    <col min="15109" max="15109" width="17.85546875" style="350" bestFit="1" customWidth="1"/>
    <col min="15110" max="15110" width="9.28515625" style="350" bestFit="1" customWidth="1"/>
    <col min="15111" max="15111" width="9.28515625" style="350" customWidth="1"/>
    <col min="15112" max="15112" width="17.42578125" style="350" bestFit="1" customWidth="1"/>
    <col min="15113" max="15113" width="39.5703125" style="350" bestFit="1" customWidth="1"/>
    <col min="15114" max="15360" width="9.140625" style="350"/>
    <col min="15361" max="15361" width="0" style="350" hidden="1" customWidth="1"/>
    <col min="15362" max="15362" width="119.140625" style="350" bestFit="1" customWidth="1"/>
    <col min="15363" max="15363" width="12.42578125" style="350" bestFit="1" customWidth="1"/>
    <col min="15364" max="15364" width="11.42578125" style="350" bestFit="1" customWidth="1"/>
    <col min="15365" max="15365" width="17.85546875" style="350" bestFit="1" customWidth="1"/>
    <col min="15366" max="15366" width="9.28515625" style="350" bestFit="1" customWidth="1"/>
    <col min="15367" max="15367" width="9.28515625" style="350" customWidth="1"/>
    <col min="15368" max="15368" width="17.42578125" style="350" bestFit="1" customWidth="1"/>
    <col min="15369" max="15369" width="39.5703125" style="350" bestFit="1" customWidth="1"/>
    <col min="15370" max="15616" width="9.140625" style="350"/>
    <col min="15617" max="15617" width="0" style="350" hidden="1" customWidth="1"/>
    <col min="15618" max="15618" width="119.140625" style="350" bestFit="1" customWidth="1"/>
    <col min="15619" max="15619" width="12.42578125" style="350" bestFit="1" customWidth="1"/>
    <col min="15620" max="15620" width="11.42578125" style="350" bestFit="1" customWidth="1"/>
    <col min="15621" max="15621" width="17.85546875" style="350" bestFit="1" customWidth="1"/>
    <col min="15622" max="15622" width="9.28515625" style="350" bestFit="1" customWidth="1"/>
    <col min="15623" max="15623" width="9.28515625" style="350" customWidth="1"/>
    <col min="15624" max="15624" width="17.42578125" style="350" bestFit="1" customWidth="1"/>
    <col min="15625" max="15625" width="39.5703125" style="350" bestFit="1" customWidth="1"/>
    <col min="15626" max="15872" width="9.140625" style="350"/>
    <col min="15873" max="15873" width="0" style="350" hidden="1" customWidth="1"/>
    <col min="15874" max="15874" width="119.140625" style="350" bestFit="1" customWidth="1"/>
    <col min="15875" max="15875" width="12.42578125" style="350" bestFit="1" customWidth="1"/>
    <col min="15876" max="15876" width="11.42578125" style="350" bestFit="1" customWidth="1"/>
    <col min="15877" max="15877" width="17.85546875" style="350" bestFit="1" customWidth="1"/>
    <col min="15878" max="15878" width="9.28515625" style="350" bestFit="1" customWidth="1"/>
    <col min="15879" max="15879" width="9.28515625" style="350" customWidth="1"/>
    <col min="15880" max="15880" width="17.42578125" style="350" bestFit="1" customWidth="1"/>
    <col min="15881" max="15881" width="39.5703125" style="350" bestFit="1" customWidth="1"/>
    <col min="15882" max="16128" width="9.140625" style="350"/>
    <col min="16129" max="16129" width="0" style="350" hidden="1" customWidth="1"/>
    <col min="16130" max="16130" width="119.140625" style="350" bestFit="1" customWidth="1"/>
    <col min="16131" max="16131" width="12.42578125" style="350" bestFit="1" customWidth="1"/>
    <col min="16132" max="16132" width="11.42578125" style="350" bestFit="1" customWidth="1"/>
    <col min="16133" max="16133" width="17.85546875" style="350" bestFit="1" customWidth="1"/>
    <col min="16134" max="16134" width="9.28515625" style="350" bestFit="1" customWidth="1"/>
    <col min="16135" max="16135" width="9.28515625" style="350" customWidth="1"/>
    <col min="16136" max="16136" width="17.42578125" style="350" bestFit="1" customWidth="1"/>
    <col min="16137" max="16137" width="39.5703125" style="350" bestFit="1" customWidth="1"/>
    <col min="16138" max="16384" width="9.140625" style="350"/>
  </cols>
  <sheetData>
    <row r="1" spans="2:26" s="351" customFormat="1" x14ac:dyDescent="0.25">
      <c r="B1" s="343" t="s">
        <v>2</v>
      </c>
      <c r="C1" s="344"/>
      <c r="D1" s="369"/>
      <c r="E1" s="346"/>
      <c r="F1" s="347"/>
      <c r="G1" s="347"/>
      <c r="H1" s="348"/>
      <c r="I1" s="349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</row>
    <row r="2" spans="2:26" s="351" customFormat="1" x14ac:dyDescent="0.25">
      <c r="B2" s="352" t="s">
        <v>772</v>
      </c>
      <c r="C2" s="118"/>
      <c r="D2" s="370"/>
      <c r="E2" s="118"/>
      <c r="F2" s="353"/>
      <c r="G2" s="353"/>
      <c r="H2" s="371"/>
      <c r="I2" s="349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</row>
    <row r="3" spans="2:26" s="351" customFormat="1" x14ac:dyDescent="0.25">
      <c r="B3" s="117" t="s">
        <v>4</v>
      </c>
      <c r="C3" s="125"/>
      <c r="D3" s="372"/>
      <c r="E3" s="125"/>
      <c r="F3" s="355"/>
      <c r="G3" s="355"/>
      <c r="H3" s="356"/>
      <c r="I3" s="349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</row>
    <row r="4" spans="2:26" s="351" customFormat="1" x14ac:dyDescent="0.25">
      <c r="B4" s="352"/>
      <c r="C4" s="125"/>
      <c r="D4" s="372"/>
      <c r="E4" s="125"/>
      <c r="F4" s="355"/>
      <c r="G4" s="355"/>
      <c r="H4" s="356"/>
      <c r="I4" s="349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</row>
    <row r="5" spans="2:26" s="351" customFormat="1" ht="45" x14ac:dyDescent="0.25">
      <c r="B5" s="373" t="s">
        <v>5</v>
      </c>
      <c r="C5" s="181" t="s">
        <v>6</v>
      </c>
      <c r="D5" s="374" t="s">
        <v>7</v>
      </c>
      <c r="E5" s="23" t="s">
        <v>8</v>
      </c>
      <c r="F5" s="375" t="s">
        <v>9</v>
      </c>
      <c r="G5" s="376" t="s">
        <v>10</v>
      </c>
      <c r="H5" s="377" t="s">
        <v>11</v>
      </c>
      <c r="I5" s="349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</row>
    <row r="6" spans="2:26" s="351" customFormat="1" x14ac:dyDescent="0.25">
      <c r="B6" s="378" t="s">
        <v>12</v>
      </c>
      <c r="C6" s="317"/>
      <c r="D6" s="379"/>
      <c r="E6" s="317"/>
      <c r="F6" s="317"/>
      <c r="G6" s="317"/>
      <c r="H6" s="317"/>
      <c r="I6" s="349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</row>
    <row r="7" spans="2:26" s="351" customFormat="1" x14ac:dyDescent="0.25">
      <c r="B7" s="378" t="s">
        <v>13</v>
      </c>
      <c r="C7" s="317"/>
      <c r="D7" s="379"/>
      <c r="E7" s="317"/>
      <c r="F7" s="317"/>
      <c r="G7" s="317"/>
      <c r="H7" s="317"/>
      <c r="I7" s="349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</row>
    <row r="8" spans="2:26" s="351" customFormat="1" x14ac:dyDescent="0.25">
      <c r="B8" s="378" t="s">
        <v>14</v>
      </c>
      <c r="C8" s="317"/>
      <c r="D8" s="379"/>
      <c r="E8" s="317"/>
      <c r="F8" s="317"/>
      <c r="G8" s="317"/>
      <c r="H8" s="317"/>
      <c r="I8" s="349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</row>
    <row r="9" spans="2:26" s="351" customFormat="1" x14ac:dyDescent="0.25">
      <c r="B9" s="380" t="s">
        <v>773</v>
      </c>
      <c r="C9" s="381" t="s">
        <v>16</v>
      </c>
      <c r="D9" s="382">
        <v>250</v>
      </c>
      <c r="E9" s="383">
        <v>2695.38</v>
      </c>
      <c r="F9" s="384">
        <v>9.0500000000000007</v>
      </c>
      <c r="G9" s="383">
        <v>4.5347</v>
      </c>
      <c r="H9" s="381" t="s">
        <v>774</v>
      </c>
      <c r="I9" s="349"/>
      <c r="J9" s="350"/>
      <c r="K9" s="385"/>
      <c r="L9" s="350"/>
      <c r="M9" s="386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</row>
    <row r="10" spans="2:26" s="351" customFormat="1" x14ac:dyDescent="0.25">
      <c r="B10" s="380" t="s">
        <v>775</v>
      </c>
      <c r="C10" s="381" t="s">
        <v>16</v>
      </c>
      <c r="D10" s="382">
        <v>250</v>
      </c>
      <c r="E10" s="383">
        <v>2674.9</v>
      </c>
      <c r="F10" s="384">
        <v>8.98</v>
      </c>
      <c r="G10" s="383">
        <v>4.4545999999999992</v>
      </c>
      <c r="H10" s="381" t="s">
        <v>776</v>
      </c>
      <c r="I10" s="349"/>
      <c r="J10" s="350"/>
      <c r="K10" s="385"/>
      <c r="L10" s="350"/>
      <c r="M10" s="386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</row>
    <row r="11" spans="2:26" s="351" customFormat="1" x14ac:dyDescent="0.25">
      <c r="B11" s="380" t="s">
        <v>777</v>
      </c>
      <c r="C11" s="381" t="s">
        <v>16</v>
      </c>
      <c r="D11" s="382">
        <v>250</v>
      </c>
      <c r="E11" s="383">
        <v>2672.7</v>
      </c>
      <c r="F11" s="384">
        <v>8.9700000000000006</v>
      </c>
      <c r="G11" s="383">
        <v>4.5350999999999999</v>
      </c>
      <c r="H11" s="381" t="s">
        <v>778</v>
      </c>
      <c r="I11" s="349"/>
      <c r="J11" s="350"/>
      <c r="K11" s="385"/>
      <c r="L11" s="350"/>
      <c r="M11" s="386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</row>
    <row r="12" spans="2:26" s="351" customFormat="1" x14ac:dyDescent="0.25">
      <c r="B12" s="380" t="s">
        <v>779</v>
      </c>
      <c r="C12" s="381" t="s">
        <v>16</v>
      </c>
      <c r="D12" s="382">
        <v>227</v>
      </c>
      <c r="E12" s="383">
        <v>2446.11</v>
      </c>
      <c r="F12" s="384">
        <v>8.2100000000000009</v>
      </c>
      <c r="G12" s="383">
        <v>4.4346999999999994</v>
      </c>
      <c r="H12" s="381" t="s">
        <v>780</v>
      </c>
      <c r="I12" s="349"/>
      <c r="J12" s="350"/>
      <c r="K12" s="385"/>
      <c r="L12" s="350"/>
      <c r="M12" s="386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50"/>
    </row>
    <row r="13" spans="2:26" s="351" customFormat="1" x14ac:dyDescent="0.25">
      <c r="B13" s="380" t="s">
        <v>781</v>
      </c>
      <c r="C13" s="381" t="s">
        <v>16</v>
      </c>
      <c r="D13" s="382">
        <v>200</v>
      </c>
      <c r="E13" s="383">
        <v>2157.5700000000002</v>
      </c>
      <c r="F13" s="384">
        <v>7.24</v>
      </c>
      <c r="G13" s="383">
        <v>4.3480999999999996</v>
      </c>
      <c r="H13" s="381" t="s">
        <v>782</v>
      </c>
      <c r="I13" s="349"/>
      <c r="J13" s="350"/>
      <c r="K13" s="385"/>
      <c r="L13" s="350"/>
      <c r="M13" s="386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</row>
    <row r="14" spans="2:26" s="351" customFormat="1" x14ac:dyDescent="0.25">
      <c r="B14" s="380" t="s">
        <v>783</v>
      </c>
      <c r="C14" s="381" t="s">
        <v>19</v>
      </c>
      <c r="D14" s="382">
        <v>120</v>
      </c>
      <c r="E14" s="383">
        <v>1675.08</v>
      </c>
      <c r="F14" s="384">
        <v>5.62</v>
      </c>
      <c r="G14" s="383">
        <v>5.0650000000000004</v>
      </c>
      <c r="H14" s="381" t="s">
        <v>784</v>
      </c>
      <c r="I14" s="349"/>
      <c r="J14" s="350"/>
      <c r="K14" s="385"/>
      <c r="L14" s="350"/>
      <c r="M14" s="386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</row>
    <row r="15" spans="2:26" s="351" customFormat="1" x14ac:dyDescent="0.25">
      <c r="B15" s="380" t="s">
        <v>785</v>
      </c>
      <c r="C15" s="381" t="s">
        <v>16</v>
      </c>
      <c r="D15" s="382">
        <v>100</v>
      </c>
      <c r="E15" s="383">
        <v>1011.66</v>
      </c>
      <c r="F15" s="384">
        <v>3.4</v>
      </c>
      <c r="G15" s="383">
        <v>4.5750999999999999</v>
      </c>
      <c r="H15" s="381" t="s">
        <v>786</v>
      </c>
      <c r="I15" s="349"/>
      <c r="J15" s="350"/>
      <c r="K15" s="385"/>
      <c r="L15" s="350"/>
      <c r="M15" s="386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</row>
    <row r="16" spans="2:26" s="351" customFormat="1" x14ac:dyDescent="0.25">
      <c r="B16" s="387" t="s">
        <v>92</v>
      </c>
      <c r="C16" s="381"/>
      <c r="D16" s="388"/>
      <c r="E16" s="389">
        <f>SUM(E9:E15)</f>
        <v>15333.4</v>
      </c>
      <c r="F16" s="389">
        <f>SUM(F9:F15)</f>
        <v>51.47</v>
      </c>
      <c r="G16" s="390"/>
      <c r="H16" s="391"/>
      <c r="I16" s="349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</row>
    <row r="17" spans="2:26" s="351" customFormat="1" x14ac:dyDescent="0.25">
      <c r="B17" s="392" t="s">
        <v>429</v>
      </c>
      <c r="C17" s="381"/>
      <c r="D17" s="388"/>
      <c r="E17" s="393"/>
      <c r="F17" s="394"/>
      <c r="G17" s="390"/>
      <c r="H17" s="391"/>
      <c r="I17" s="349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</row>
    <row r="18" spans="2:26" s="351" customFormat="1" x14ac:dyDescent="0.25">
      <c r="B18" s="392" t="s">
        <v>14</v>
      </c>
      <c r="C18" s="381"/>
      <c r="D18" s="388"/>
      <c r="E18" s="393"/>
      <c r="F18" s="390"/>
      <c r="G18" s="390"/>
      <c r="H18" s="391"/>
      <c r="I18" s="349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</row>
    <row r="19" spans="2:26" s="351" customFormat="1" x14ac:dyDescent="0.25">
      <c r="B19" s="395" t="s">
        <v>787</v>
      </c>
      <c r="C19" s="381" t="s">
        <v>32</v>
      </c>
      <c r="D19" s="388">
        <v>300</v>
      </c>
      <c r="E19" s="396">
        <v>2989.86</v>
      </c>
      <c r="F19" s="397">
        <v>10.039999999999999</v>
      </c>
      <c r="G19" s="398">
        <v>4.9500999999999999</v>
      </c>
      <c r="H19" s="391" t="s">
        <v>788</v>
      </c>
      <c r="I19" s="349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</row>
    <row r="20" spans="2:26" s="351" customFormat="1" x14ac:dyDescent="0.25">
      <c r="B20" s="387" t="s">
        <v>92</v>
      </c>
      <c r="C20" s="381"/>
      <c r="D20" s="388"/>
      <c r="E20" s="389">
        <f>SUM(E19:E19)</f>
        <v>2989.86</v>
      </c>
      <c r="F20" s="389">
        <f>SUM(F19:F19)</f>
        <v>10.039999999999999</v>
      </c>
      <c r="G20" s="390"/>
      <c r="H20" s="391"/>
      <c r="I20" s="349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</row>
    <row r="21" spans="2:26" s="351" customFormat="1" x14ac:dyDescent="0.25">
      <c r="B21" s="378" t="s">
        <v>111</v>
      </c>
      <c r="C21" s="170"/>
      <c r="D21" s="399"/>
      <c r="E21" s="400"/>
      <c r="F21" s="401"/>
      <c r="G21" s="401"/>
      <c r="H21" s="402"/>
      <c r="I21" s="403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</row>
    <row r="22" spans="2:26" s="351" customFormat="1" x14ac:dyDescent="0.25">
      <c r="B22" s="378" t="s">
        <v>789</v>
      </c>
      <c r="C22" s="170"/>
      <c r="D22" s="399"/>
      <c r="E22" s="404">
        <v>11420.64</v>
      </c>
      <c r="F22" s="405">
        <v>38.33</v>
      </c>
      <c r="G22" s="383"/>
      <c r="H22" s="406"/>
      <c r="I22" s="407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</row>
    <row r="23" spans="2:26" s="351" customFormat="1" x14ac:dyDescent="0.25">
      <c r="B23" s="378" t="s">
        <v>113</v>
      </c>
      <c r="C23" s="170"/>
      <c r="D23" s="399"/>
      <c r="E23" s="404">
        <v>48.210000000002765</v>
      </c>
      <c r="F23" s="405">
        <v>0.16</v>
      </c>
      <c r="G23" s="383"/>
      <c r="H23" s="406"/>
      <c r="I23" s="407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</row>
    <row r="24" spans="2:26" s="351" customFormat="1" x14ac:dyDescent="0.25">
      <c r="B24" s="408" t="s">
        <v>114</v>
      </c>
      <c r="C24" s="409"/>
      <c r="D24" s="410"/>
      <c r="E24" s="389">
        <f>E16+E22+E23+E20</f>
        <v>29792.110000000004</v>
      </c>
      <c r="F24" s="389">
        <f>F16+F22+F23+F20</f>
        <v>100</v>
      </c>
      <c r="G24" s="411"/>
      <c r="H24" s="412"/>
      <c r="I24" s="349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</row>
    <row r="25" spans="2:26" s="351" customFormat="1" x14ac:dyDescent="0.25">
      <c r="B25" s="380" t="s">
        <v>218</v>
      </c>
      <c r="C25" s="171"/>
      <c r="D25" s="172"/>
      <c r="E25" s="413"/>
      <c r="F25" s="414"/>
      <c r="G25" s="414"/>
      <c r="H25" s="415"/>
      <c r="I25" s="349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</row>
    <row r="26" spans="2:26" s="351" customFormat="1" x14ac:dyDescent="0.25">
      <c r="B26" s="416" t="s">
        <v>116</v>
      </c>
      <c r="C26" s="108"/>
      <c r="D26" s="108"/>
      <c r="E26" s="108"/>
      <c r="F26" s="108"/>
      <c r="G26" s="108"/>
      <c r="H26" s="417"/>
      <c r="I26" s="418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</row>
    <row r="27" spans="2:26" s="351" customFormat="1" x14ac:dyDescent="0.25">
      <c r="B27" s="419" t="s">
        <v>117</v>
      </c>
      <c r="C27" s="111"/>
      <c r="D27" s="111"/>
      <c r="E27" s="111"/>
      <c r="F27" s="111"/>
      <c r="G27" s="111"/>
      <c r="H27" s="420"/>
      <c r="I27" s="418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</row>
    <row r="28" spans="2:26" s="351" customFormat="1" x14ac:dyDescent="0.25">
      <c r="B28" s="416" t="s">
        <v>118</v>
      </c>
      <c r="C28" s="108"/>
      <c r="D28" s="108"/>
      <c r="E28" s="108"/>
      <c r="F28" s="108"/>
      <c r="G28" s="108"/>
      <c r="H28" s="417"/>
      <c r="I28" s="418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</row>
    <row r="29" spans="2:26" s="351" customFormat="1" x14ac:dyDescent="0.25">
      <c r="B29" s="416" t="s">
        <v>790</v>
      </c>
      <c r="C29" s="108"/>
      <c r="D29" s="108"/>
      <c r="E29" s="108"/>
      <c r="F29" s="108"/>
      <c r="G29" s="108"/>
      <c r="H29" s="417"/>
      <c r="I29" s="418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</row>
    <row r="32" spans="2:26" x14ac:dyDescent="0.25">
      <c r="E32" s="385"/>
    </row>
  </sheetData>
  <mergeCells count="3">
    <mergeCell ref="B26:H26"/>
    <mergeCell ref="B28:H28"/>
    <mergeCell ref="B29:H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1DB7-DC51-474D-9D9E-2F00232665E3}">
  <sheetPr>
    <pageSetUpPr fitToPage="1"/>
  </sheetPr>
  <dimension ref="A1:R66"/>
  <sheetViews>
    <sheetView showGridLines="0" view="pageBreakPreview" topLeftCell="C28" zoomScaleNormal="100" zoomScaleSheetLayoutView="100" workbookViewId="0">
      <selection activeCell="E61" sqref="E61"/>
    </sheetView>
  </sheetViews>
  <sheetFormatPr defaultRowHeight="15" x14ac:dyDescent="0.25"/>
  <cols>
    <col min="1" max="1" width="9.140625" style="5" hidden="1" customWidth="1"/>
    <col min="2" max="2" width="60.85546875" style="6" customWidth="1"/>
    <col min="3" max="3" width="27" style="6" customWidth="1"/>
    <col min="4" max="4" width="16.28515625" style="6" customWidth="1"/>
    <col min="5" max="7" width="15.42578125" style="6" customWidth="1"/>
    <col min="8" max="8" width="16.28515625" style="115" customWidth="1"/>
    <col min="9" max="9" width="15.140625" style="4" bestFit="1" customWidth="1"/>
    <col min="10" max="10" width="30.28515625" style="5" bestFit="1" customWidth="1"/>
    <col min="11" max="13" width="9.140625" style="5" customWidth="1"/>
    <col min="14" max="256" width="9.140625" style="5"/>
    <col min="257" max="257" width="0" style="5" hidden="1" customWidth="1"/>
    <col min="258" max="258" width="60.85546875" style="5" customWidth="1"/>
    <col min="259" max="259" width="27" style="5" customWidth="1"/>
    <col min="260" max="260" width="16.28515625" style="5" customWidth="1"/>
    <col min="261" max="263" width="15.42578125" style="5" customWidth="1"/>
    <col min="264" max="264" width="16.28515625" style="5" customWidth="1"/>
    <col min="265" max="265" width="15.140625" style="5" bestFit="1" customWidth="1"/>
    <col min="266" max="266" width="30.28515625" style="5" bestFit="1" customWidth="1"/>
    <col min="267" max="512" width="9.140625" style="5"/>
    <col min="513" max="513" width="0" style="5" hidden="1" customWidth="1"/>
    <col min="514" max="514" width="60.85546875" style="5" customWidth="1"/>
    <col min="515" max="515" width="27" style="5" customWidth="1"/>
    <col min="516" max="516" width="16.28515625" style="5" customWidth="1"/>
    <col min="517" max="519" width="15.42578125" style="5" customWidth="1"/>
    <col min="520" max="520" width="16.28515625" style="5" customWidth="1"/>
    <col min="521" max="521" width="15.140625" style="5" bestFit="1" customWidth="1"/>
    <col min="522" max="522" width="30.28515625" style="5" bestFit="1" customWidth="1"/>
    <col min="523" max="768" width="9.140625" style="5"/>
    <col min="769" max="769" width="0" style="5" hidden="1" customWidth="1"/>
    <col min="770" max="770" width="60.85546875" style="5" customWidth="1"/>
    <col min="771" max="771" width="27" style="5" customWidth="1"/>
    <col min="772" max="772" width="16.28515625" style="5" customWidth="1"/>
    <col min="773" max="775" width="15.42578125" style="5" customWidth="1"/>
    <col min="776" max="776" width="16.28515625" style="5" customWidth="1"/>
    <col min="777" max="777" width="15.140625" style="5" bestFit="1" customWidth="1"/>
    <col min="778" max="778" width="30.28515625" style="5" bestFit="1" customWidth="1"/>
    <col min="779" max="1024" width="9.140625" style="5"/>
    <col min="1025" max="1025" width="0" style="5" hidden="1" customWidth="1"/>
    <col min="1026" max="1026" width="60.85546875" style="5" customWidth="1"/>
    <col min="1027" max="1027" width="27" style="5" customWidth="1"/>
    <col min="1028" max="1028" width="16.28515625" style="5" customWidth="1"/>
    <col min="1029" max="1031" width="15.42578125" style="5" customWidth="1"/>
    <col min="1032" max="1032" width="16.28515625" style="5" customWidth="1"/>
    <col min="1033" max="1033" width="15.140625" style="5" bestFit="1" customWidth="1"/>
    <col min="1034" max="1034" width="30.28515625" style="5" bestFit="1" customWidth="1"/>
    <col min="1035" max="1280" width="9.140625" style="5"/>
    <col min="1281" max="1281" width="0" style="5" hidden="1" customWidth="1"/>
    <col min="1282" max="1282" width="60.85546875" style="5" customWidth="1"/>
    <col min="1283" max="1283" width="27" style="5" customWidth="1"/>
    <col min="1284" max="1284" width="16.28515625" style="5" customWidth="1"/>
    <col min="1285" max="1287" width="15.42578125" style="5" customWidth="1"/>
    <col min="1288" max="1288" width="16.28515625" style="5" customWidth="1"/>
    <col min="1289" max="1289" width="15.140625" style="5" bestFit="1" customWidth="1"/>
    <col min="1290" max="1290" width="30.28515625" style="5" bestFit="1" customWidth="1"/>
    <col min="1291" max="1536" width="9.140625" style="5"/>
    <col min="1537" max="1537" width="0" style="5" hidden="1" customWidth="1"/>
    <col min="1538" max="1538" width="60.85546875" style="5" customWidth="1"/>
    <col min="1539" max="1539" width="27" style="5" customWidth="1"/>
    <col min="1540" max="1540" width="16.28515625" style="5" customWidth="1"/>
    <col min="1541" max="1543" width="15.42578125" style="5" customWidth="1"/>
    <col min="1544" max="1544" width="16.28515625" style="5" customWidth="1"/>
    <col min="1545" max="1545" width="15.140625" style="5" bestFit="1" customWidth="1"/>
    <col min="1546" max="1546" width="30.28515625" style="5" bestFit="1" customWidth="1"/>
    <col min="1547" max="1792" width="9.140625" style="5"/>
    <col min="1793" max="1793" width="0" style="5" hidden="1" customWidth="1"/>
    <col min="1794" max="1794" width="60.85546875" style="5" customWidth="1"/>
    <col min="1795" max="1795" width="27" style="5" customWidth="1"/>
    <col min="1796" max="1796" width="16.28515625" style="5" customWidth="1"/>
    <col min="1797" max="1799" width="15.42578125" style="5" customWidth="1"/>
    <col min="1800" max="1800" width="16.28515625" style="5" customWidth="1"/>
    <col min="1801" max="1801" width="15.140625" style="5" bestFit="1" customWidth="1"/>
    <col min="1802" max="1802" width="30.28515625" style="5" bestFit="1" customWidth="1"/>
    <col min="1803" max="2048" width="9.140625" style="5"/>
    <col min="2049" max="2049" width="0" style="5" hidden="1" customWidth="1"/>
    <col min="2050" max="2050" width="60.85546875" style="5" customWidth="1"/>
    <col min="2051" max="2051" width="27" style="5" customWidth="1"/>
    <col min="2052" max="2052" width="16.28515625" style="5" customWidth="1"/>
    <col min="2053" max="2055" width="15.42578125" style="5" customWidth="1"/>
    <col min="2056" max="2056" width="16.28515625" style="5" customWidth="1"/>
    <col min="2057" max="2057" width="15.140625" style="5" bestFit="1" customWidth="1"/>
    <col min="2058" max="2058" width="30.28515625" style="5" bestFit="1" customWidth="1"/>
    <col min="2059" max="2304" width="9.140625" style="5"/>
    <col min="2305" max="2305" width="0" style="5" hidden="1" customWidth="1"/>
    <col min="2306" max="2306" width="60.85546875" style="5" customWidth="1"/>
    <col min="2307" max="2307" width="27" style="5" customWidth="1"/>
    <col min="2308" max="2308" width="16.28515625" style="5" customWidth="1"/>
    <col min="2309" max="2311" width="15.42578125" style="5" customWidth="1"/>
    <col min="2312" max="2312" width="16.28515625" style="5" customWidth="1"/>
    <col min="2313" max="2313" width="15.140625" style="5" bestFit="1" customWidth="1"/>
    <col min="2314" max="2314" width="30.28515625" style="5" bestFit="1" customWidth="1"/>
    <col min="2315" max="2560" width="9.140625" style="5"/>
    <col min="2561" max="2561" width="0" style="5" hidden="1" customWidth="1"/>
    <col min="2562" max="2562" width="60.85546875" style="5" customWidth="1"/>
    <col min="2563" max="2563" width="27" style="5" customWidth="1"/>
    <col min="2564" max="2564" width="16.28515625" style="5" customWidth="1"/>
    <col min="2565" max="2567" width="15.42578125" style="5" customWidth="1"/>
    <col min="2568" max="2568" width="16.28515625" style="5" customWidth="1"/>
    <col min="2569" max="2569" width="15.140625" style="5" bestFit="1" customWidth="1"/>
    <col min="2570" max="2570" width="30.28515625" style="5" bestFit="1" customWidth="1"/>
    <col min="2571" max="2816" width="9.140625" style="5"/>
    <col min="2817" max="2817" width="0" style="5" hidden="1" customWidth="1"/>
    <col min="2818" max="2818" width="60.85546875" style="5" customWidth="1"/>
    <col min="2819" max="2819" width="27" style="5" customWidth="1"/>
    <col min="2820" max="2820" width="16.28515625" style="5" customWidth="1"/>
    <col min="2821" max="2823" width="15.42578125" style="5" customWidth="1"/>
    <col min="2824" max="2824" width="16.28515625" style="5" customWidth="1"/>
    <col min="2825" max="2825" width="15.140625" style="5" bestFit="1" customWidth="1"/>
    <col min="2826" max="2826" width="30.28515625" style="5" bestFit="1" customWidth="1"/>
    <col min="2827" max="3072" width="9.140625" style="5"/>
    <col min="3073" max="3073" width="0" style="5" hidden="1" customWidth="1"/>
    <col min="3074" max="3074" width="60.85546875" style="5" customWidth="1"/>
    <col min="3075" max="3075" width="27" style="5" customWidth="1"/>
    <col min="3076" max="3076" width="16.28515625" style="5" customWidth="1"/>
    <col min="3077" max="3079" width="15.42578125" style="5" customWidth="1"/>
    <col min="3080" max="3080" width="16.28515625" style="5" customWidth="1"/>
    <col min="3081" max="3081" width="15.140625" style="5" bestFit="1" customWidth="1"/>
    <col min="3082" max="3082" width="30.28515625" style="5" bestFit="1" customWidth="1"/>
    <col min="3083" max="3328" width="9.140625" style="5"/>
    <col min="3329" max="3329" width="0" style="5" hidden="1" customWidth="1"/>
    <col min="3330" max="3330" width="60.85546875" style="5" customWidth="1"/>
    <col min="3331" max="3331" width="27" style="5" customWidth="1"/>
    <col min="3332" max="3332" width="16.28515625" style="5" customWidth="1"/>
    <col min="3333" max="3335" width="15.42578125" style="5" customWidth="1"/>
    <col min="3336" max="3336" width="16.28515625" style="5" customWidth="1"/>
    <col min="3337" max="3337" width="15.140625" style="5" bestFit="1" customWidth="1"/>
    <col min="3338" max="3338" width="30.28515625" style="5" bestFit="1" customWidth="1"/>
    <col min="3339" max="3584" width="9.140625" style="5"/>
    <col min="3585" max="3585" width="0" style="5" hidden="1" customWidth="1"/>
    <col min="3586" max="3586" width="60.85546875" style="5" customWidth="1"/>
    <col min="3587" max="3587" width="27" style="5" customWidth="1"/>
    <col min="3588" max="3588" width="16.28515625" style="5" customWidth="1"/>
    <col min="3589" max="3591" width="15.42578125" style="5" customWidth="1"/>
    <col min="3592" max="3592" width="16.28515625" style="5" customWidth="1"/>
    <col min="3593" max="3593" width="15.140625" style="5" bestFit="1" customWidth="1"/>
    <col min="3594" max="3594" width="30.28515625" style="5" bestFit="1" customWidth="1"/>
    <col min="3595" max="3840" width="9.140625" style="5"/>
    <col min="3841" max="3841" width="0" style="5" hidden="1" customWidth="1"/>
    <col min="3842" max="3842" width="60.85546875" style="5" customWidth="1"/>
    <col min="3843" max="3843" width="27" style="5" customWidth="1"/>
    <col min="3844" max="3844" width="16.28515625" style="5" customWidth="1"/>
    <col min="3845" max="3847" width="15.42578125" style="5" customWidth="1"/>
    <col min="3848" max="3848" width="16.28515625" style="5" customWidth="1"/>
    <col min="3849" max="3849" width="15.140625" style="5" bestFit="1" customWidth="1"/>
    <col min="3850" max="3850" width="30.28515625" style="5" bestFit="1" customWidth="1"/>
    <col min="3851" max="4096" width="9.140625" style="5"/>
    <col min="4097" max="4097" width="0" style="5" hidden="1" customWidth="1"/>
    <col min="4098" max="4098" width="60.85546875" style="5" customWidth="1"/>
    <col min="4099" max="4099" width="27" style="5" customWidth="1"/>
    <col min="4100" max="4100" width="16.28515625" style="5" customWidth="1"/>
    <col min="4101" max="4103" width="15.42578125" style="5" customWidth="1"/>
    <col min="4104" max="4104" width="16.28515625" style="5" customWidth="1"/>
    <col min="4105" max="4105" width="15.140625" style="5" bestFit="1" customWidth="1"/>
    <col min="4106" max="4106" width="30.28515625" style="5" bestFit="1" customWidth="1"/>
    <col min="4107" max="4352" width="9.140625" style="5"/>
    <col min="4353" max="4353" width="0" style="5" hidden="1" customWidth="1"/>
    <col min="4354" max="4354" width="60.85546875" style="5" customWidth="1"/>
    <col min="4355" max="4355" width="27" style="5" customWidth="1"/>
    <col min="4356" max="4356" width="16.28515625" style="5" customWidth="1"/>
    <col min="4357" max="4359" width="15.42578125" style="5" customWidth="1"/>
    <col min="4360" max="4360" width="16.28515625" style="5" customWidth="1"/>
    <col min="4361" max="4361" width="15.140625" style="5" bestFit="1" customWidth="1"/>
    <col min="4362" max="4362" width="30.28515625" style="5" bestFit="1" customWidth="1"/>
    <col min="4363" max="4608" width="9.140625" style="5"/>
    <col min="4609" max="4609" width="0" style="5" hidden="1" customWidth="1"/>
    <col min="4610" max="4610" width="60.85546875" style="5" customWidth="1"/>
    <col min="4611" max="4611" width="27" style="5" customWidth="1"/>
    <col min="4612" max="4612" width="16.28515625" style="5" customWidth="1"/>
    <col min="4613" max="4615" width="15.42578125" style="5" customWidth="1"/>
    <col min="4616" max="4616" width="16.28515625" style="5" customWidth="1"/>
    <col min="4617" max="4617" width="15.140625" style="5" bestFit="1" customWidth="1"/>
    <col min="4618" max="4618" width="30.28515625" style="5" bestFit="1" customWidth="1"/>
    <col min="4619" max="4864" width="9.140625" style="5"/>
    <col min="4865" max="4865" width="0" style="5" hidden="1" customWidth="1"/>
    <col min="4866" max="4866" width="60.85546875" style="5" customWidth="1"/>
    <col min="4867" max="4867" width="27" style="5" customWidth="1"/>
    <col min="4868" max="4868" width="16.28515625" style="5" customWidth="1"/>
    <col min="4869" max="4871" width="15.42578125" style="5" customWidth="1"/>
    <col min="4872" max="4872" width="16.28515625" style="5" customWidth="1"/>
    <col min="4873" max="4873" width="15.140625" style="5" bestFit="1" customWidth="1"/>
    <col min="4874" max="4874" width="30.28515625" style="5" bestFit="1" customWidth="1"/>
    <col min="4875" max="5120" width="9.140625" style="5"/>
    <col min="5121" max="5121" width="0" style="5" hidden="1" customWidth="1"/>
    <col min="5122" max="5122" width="60.85546875" style="5" customWidth="1"/>
    <col min="5123" max="5123" width="27" style="5" customWidth="1"/>
    <col min="5124" max="5124" width="16.28515625" style="5" customWidth="1"/>
    <col min="5125" max="5127" width="15.42578125" style="5" customWidth="1"/>
    <col min="5128" max="5128" width="16.28515625" style="5" customWidth="1"/>
    <col min="5129" max="5129" width="15.140625" style="5" bestFit="1" customWidth="1"/>
    <col min="5130" max="5130" width="30.28515625" style="5" bestFit="1" customWidth="1"/>
    <col min="5131" max="5376" width="9.140625" style="5"/>
    <col min="5377" max="5377" width="0" style="5" hidden="1" customWidth="1"/>
    <col min="5378" max="5378" width="60.85546875" style="5" customWidth="1"/>
    <col min="5379" max="5379" width="27" style="5" customWidth="1"/>
    <col min="5380" max="5380" width="16.28515625" style="5" customWidth="1"/>
    <col min="5381" max="5383" width="15.42578125" style="5" customWidth="1"/>
    <col min="5384" max="5384" width="16.28515625" style="5" customWidth="1"/>
    <col min="5385" max="5385" width="15.140625" style="5" bestFit="1" customWidth="1"/>
    <col min="5386" max="5386" width="30.28515625" style="5" bestFit="1" customWidth="1"/>
    <col min="5387" max="5632" width="9.140625" style="5"/>
    <col min="5633" max="5633" width="0" style="5" hidden="1" customWidth="1"/>
    <col min="5634" max="5634" width="60.85546875" style="5" customWidth="1"/>
    <col min="5635" max="5635" width="27" style="5" customWidth="1"/>
    <col min="5636" max="5636" width="16.28515625" style="5" customWidth="1"/>
    <col min="5637" max="5639" width="15.42578125" style="5" customWidth="1"/>
    <col min="5640" max="5640" width="16.28515625" style="5" customWidth="1"/>
    <col min="5641" max="5641" width="15.140625" style="5" bestFit="1" customWidth="1"/>
    <col min="5642" max="5642" width="30.28515625" style="5" bestFit="1" customWidth="1"/>
    <col min="5643" max="5888" width="9.140625" style="5"/>
    <col min="5889" max="5889" width="0" style="5" hidden="1" customWidth="1"/>
    <col min="5890" max="5890" width="60.85546875" style="5" customWidth="1"/>
    <col min="5891" max="5891" width="27" style="5" customWidth="1"/>
    <col min="5892" max="5892" width="16.28515625" style="5" customWidth="1"/>
    <col min="5893" max="5895" width="15.42578125" style="5" customWidth="1"/>
    <col min="5896" max="5896" width="16.28515625" style="5" customWidth="1"/>
    <col min="5897" max="5897" width="15.140625" style="5" bestFit="1" customWidth="1"/>
    <col min="5898" max="5898" width="30.28515625" style="5" bestFit="1" customWidth="1"/>
    <col min="5899" max="6144" width="9.140625" style="5"/>
    <col min="6145" max="6145" width="0" style="5" hidden="1" customWidth="1"/>
    <col min="6146" max="6146" width="60.85546875" style="5" customWidth="1"/>
    <col min="6147" max="6147" width="27" style="5" customWidth="1"/>
    <col min="6148" max="6148" width="16.28515625" style="5" customWidth="1"/>
    <col min="6149" max="6151" width="15.42578125" style="5" customWidth="1"/>
    <col min="6152" max="6152" width="16.28515625" style="5" customWidth="1"/>
    <col min="6153" max="6153" width="15.140625" style="5" bestFit="1" customWidth="1"/>
    <col min="6154" max="6154" width="30.28515625" style="5" bestFit="1" customWidth="1"/>
    <col min="6155" max="6400" width="9.140625" style="5"/>
    <col min="6401" max="6401" width="0" style="5" hidden="1" customWidth="1"/>
    <col min="6402" max="6402" width="60.85546875" style="5" customWidth="1"/>
    <col min="6403" max="6403" width="27" style="5" customWidth="1"/>
    <col min="6404" max="6404" width="16.28515625" style="5" customWidth="1"/>
    <col min="6405" max="6407" width="15.42578125" style="5" customWidth="1"/>
    <col min="6408" max="6408" width="16.28515625" style="5" customWidth="1"/>
    <col min="6409" max="6409" width="15.140625" style="5" bestFit="1" customWidth="1"/>
    <col min="6410" max="6410" width="30.28515625" style="5" bestFit="1" customWidth="1"/>
    <col min="6411" max="6656" width="9.140625" style="5"/>
    <col min="6657" max="6657" width="0" style="5" hidden="1" customWidth="1"/>
    <col min="6658" max="6658" width="60.85546875" style="5" customWidth="1"/>
    <col min="6659" max="6659" width="27" style="5" customWidth="1"/>
    <col min="6660" max="6660" width="16.28515625" style="5" customWidth="1"/>
    <col min="6661" max="6663" width="15.42578125" style="5" customWidth="1"/>
    <col min="6664" max="6664" width="16.28515625" style="5" customWidth="1"/>
    <col min="6665" max="6665" width="15.140625" style="5" bestFit="1" customWidth="1"/>
    <col min="6666" max="6666" width="30.28515625" style="5" bestFit="1" customWidth="1"/>
    <col min="6667" max="6912" width="9.140625" style="5"/>
    <col min="6913" max="6913" width="0" style="5" hidden="1" customWidth="1"/>
    <col min="6914" max="6914" width="60.85546875" style="5" customWidth="1"/>
    <col min="6915" max="6915" width="27" style="5" customWidth="1"/>
    <col min="6916" max="6916" width="16.28515625" style="5" customWidth="1"/>
    <col min="6917" max="6919" width="15.42578125" style="5" customWidth="1"/>
    <col min="6920" max="6920" width="16.28515625" style="5" customWidth="1"/>
    <col min="6921" max="6921" width="15.140625" style="5" bestFit="1" customWidth="1"/>
    <col min="6922" max="6922" width="30.28515625" style="5" bestFit="1" customWidth="1"/>
    <col min="6923" max="7168" width="9.140625" style="5"/>
    <col min="7169" max="7169" width="0" style="5" hidden="1" customWidth="1"/>
    <col min="7170" max="7170" width="60.85546875" style="5" customWidth="1"/>
    <col min="7171" max="7171" width="27" style="5" customWidth="1"/>
    <col min="7172" max="7172" width="16.28515625" style="5" customWidth="1"/>
    <col min="7173" max="7175" width="15.42578125" style="5" customWidth="1"/>
    <col min="7176" max="7176" width="16.28515625" style="5" customWidth="1"/>
    <col min="7177" max="7177" width="15.140625" style="5" bestFit="1" customWidth="1"/>
    <col min="7178" max="7178" width="30.28515625" style="5" bestFit="1" customWidth="1"/>
    <col min="7179" max="7424" width="9.140625" style="5"/>
    <col min="7425" max="7425" width="0" style="5" hidden="1" customWidth="1"/>
    <col min="7426" max="7426" width="60.85546875" style="5" customWidth="1"/>
    <col min="7427" max="7427" width="27" style="5" customWidth="1"/>
    <col min="7428" max="7428" width="16.28515625" style="5" customWidth="1"/>
    <col min="7429" max="7431" width="15.42578125" style="5" customWidth="1"/>
    <col min="7432" max="7432" width="16.28515625" style="5" customWidth="1"/>
    <col min="7433" max="7433" width="15.140625" style="5" bestFit="1" customWidth="1"/>
    <col min="7434" max="7434" width="30.28515625" style="5" bestFit="1" customWidth="1"/>
    <col min="7435" max="7680" width="9.140625" style="5"/>
    <col min="7681" max="7681" width="0" style="5" hidden="1" customWidth="1"/>
    <col min="7682" max="7682" width="60.85546875" style="5" customWidth="1"/>
    <col min="7683" max="7683" width="27" style="5" customWidth="1"/>
    <col min="7684" max="7684" width="16.28515625" style="5" customWidth="1"/>
    <col min="7685" max="7687" width="15.42578125" style="5" customWidth="1"/>
    <col min="7688" max="7688" width="16.28515625" style="5" customWidth="1"/>
    <col min="7689" max="7689" width="15.140625" style="5" bestFit="1" customWidth="1"/>
    <col min="7690" max="7690" width="30.28515625" style="5" bestFit="1" customWidth="1"/>
    <col min="7691" max="7936" width="9.140625" style="5"/>
    <col min="7937" max="7937" width="0" style="5" hidden="1" customWidth="1"/>
    <col min="7938" max="7938" width="60.85546875" style="5" customWidth="1"/>
    <col min="7939" max="7939" width="27" style="5" customWidth="1"/>
    <col min="7940" max="7940" width="16.28515625" style="5" customWidth="1"/>
    <col min="7941" max="7943" width="15.42578125" style="5" customWidth="1"/>
    <col min="7944" max="7944" width="16.28515625" style="5" customWidth="1"/>
    <col min="7945" max="7945" width="15.140625" style="5" bestFit="1" customWidth="1"/>
    <col min="7946" max="7946" width="30.28515625" style="5" bestFit="1" customWidth="1"/>
    <col min="7947" max="8192" width="9.140625" style="5"/>
    <col min="8193" max="8193" width="0" style="5" hidden="1" customWidth="1"/>
    <col min="8194" max="8194" width="60.85546875" style="5" customWidth="1"/>
    <col min="8195" max="8195" width="27" style="5" customWidth="1"/>
    <col min="8196" max="8196" width="16.28515625" style="5" customWidth="1"/>
    <col min="8197" max="8199" width="15.42578125" style="5" customWidth="1"/>
    <col min="8200" max="8200" width="16.28515625" style="5" customWidth="1"/>
    <col min="8201" max="8201" width="15.140625" style="5" bestFit="1" customWidth="1"/>
    <col min="8202" max="8202" width="30.28515625" style="5" bestFit="1" customWidth="1"/>
    <col min="8203" max="8448" width="9.140625" style="5"/>
    <col min="8449" max="8449" width="0" style="5" hidden="1" customWidth="1"/>
    <col min="8450" max="8450" width="60.85546875" style="5" customWidth="1"/>
    <col min="8451" max="8451" width="27" style="5" customWidth="1"/>
    <col min="8452" max="8452" width="16.28515625" style="5" customWidth="1"/>
    <col min="8453" max="8455" width="15.42578125" style="5" customWidth="1"/>
    <col min="8456" max="8456" width="16.28515625" style="5" customWidth="1"/>
    <col min="8457" max="8457" width="15.140625" style="5" bestFit="1" customWidth="1"/>
    <col min="8458" max="8458" width="30.28515625" style="5" bestFit="1" customWidth="1"/>
    <col min="8459" max="8704" width="9.140625" style="5"/>
    <col min="8705" max="8705" width="0" style="5" hidden="1" customWidth="1"/>
    <col min="8706" max="8706" width="60.85546875" style="5" customWidth="1"/>
    <col min="8707" max="8707" width="27" style="5" customWidth="1"/>
    <col min="8708" max="8708" width="16.28515625" style="5" customWidth="1"/>
    <col min="8709" max="8711" width="15.42578125" style="5" customWidth="1"/>
    <col min="8712" max="8712" width="16.28515625" style="5" customWidth="1"/>
    <col min="8713" max="8713" width="15.140625" style="5" bestFit="1" customWidth="1"/>
    <col min="8714" max="8714" width="30.28515625" style="5" bestFit="1" customWidth="1"/>
    <col min="8715" max="8960" width="9.140625" style="5"/>
    <col min="8961" max="8961" width="0" style="5" hidden="1" customWidth="1"/>
    <col min="8962" max="8962" width="60.85546875" style="5" customWidth="1"/>
    <col min="8963" max="8963" width="27" style="5" customWidth="1"/>
    <col min="8964" max="8964" width="16.28515625" style="5" customWidth="1"/>
    <col min="8965" max="8967" width="15.42578125" style="5" customWidth="1"/>
    <col min="8968" max="8968" width="16.28515625" style="5" customWidth="1"/>
    <col min="8969" max="8969" width="15.140625" style="5" bestFit="1" customWidth="1"/>
    <col min="8970" max="8970" width="30.28515625" style="5" bestFit="1" customWidth="1"/>
    <col min="8971" max="9216" width="9.140625" style="5"/>
    <col min="9217" max="9217" width="0" style="5" hidden="1" customWidth="1"/>
    <col min="9218" max="9218" width="60.85546875" style="5" customWidth="1"/>
    <col min="9219" max="9219" width="27" style="5" customWidth="1"/>
    <col min="9220" max="9220" width="16.28515625" style="5" customWidth="1"/>
    <col min="9221" max="9223" width="15.42578125" style="5" customWidth="1"/>
    <col min="9224" max="9224" width="16.28515625" style="5" customWidth="1"/>
    <col min="9225" max="9225" width="15.140625" style="5" bestFit="1" customWidth="1"/>
    <col min="9226" max="9226" width="30.28515625" style="5" bestFit="1" customWidth="1"/>
    <col min="9227" max="9472" width="9.140625" style="5"/>
    <col min="9473" max="9473" width="0" style="5" hidden="1" customWidth="1"/>
    <col min="9474" max="9474" width="60.85546875" style="5" customWidth="1"/>
    <col min="9475" max="9475" width="27" style="5" customWidth="1"/>
    <col min="9476" max="9476" width="16.28515625" style="5" customWidth="1"/>
    <col min="9477" max="9479" width="15.42578125" style="5" customWidth="1"/>
    <col min="9480" max="9480" width="16.28515625" style="5" customWidth="1"/>
    <col min="9481" max="9481" width="15.140625" style="5" bestFit="1" customWidth="1"/>
    <col min="9482" max="9482" width="30.28515625" style="5" bestFit="1" customWidth="1"/>
    <col min="9483" max="9728" width="9.140625" style="5"/>
    <col min="9729" max="9729" width="0" style="5" hidden="1" customWidth="1"/>
    <col min="9730" max="9730" width="60.85546875" style="5" customWidth="1"/>
    <col min="9731" max="9731" width="27" style="5" customWidth="1"/>
    <col min="9732" max="9732" width="16.28515625" style="5" customWidth="1"/>
    <col min="9733" max="9735" width="15.42578125" style="5" customWidth="1"/>
    <col min="9736" max="9736" width="16.28515625" style="5" customWidth="1"/>
    <col min="9737" max="9737" width="15.140625" style="5" bestFit="1" customWidth="1"/>
    <col min="9738" max="9738" width="30.28515625" style="5" bestFit="1" customWidth="1"/>
    <col min="9739" max="9984" width="9.140625" style="5"/>
    <col min="9985" max="9985" width="0" style="5" hidden="1" customWidth="1"/>
    <col min="9986" max="9986" width="60.85546875" style="5" customWidth="1"/>
    <col min="9987" max="9987" width="27" style="5" customWidth="1"/>
    <col min="9988" max="9988" width="16.28515625" style="5" customWidth="1"/>
    <col min="9989" max="9991" width="15.42578125" style="5" customWidth="1"/>
    <col min="9992" max="9992" width="16.28515625" style="5" customWidth="1"/>
    <col min="9993" max="9993" width="15.140625" style="5" bestFit="1" customWidth="1"/>
    <col min="9994" max="9994" width="30.28515625" style="5" bestFit="1" customWidth="1"/>
    <col min="9995" max="10240" width="9.140625" style="5"/>
    <col min="10241" max="10241" width="0" style="5" hidden="1" customWidth="1"/>
    <col min="10242" max="10242" width="60.85546875" style="5" customWidth="1"/>
    <col min="10243" max="10243" width="27" style="5" customWidth="1"/>
    <col min="10244" max="10244" width="16.28515625" style="5" customWidth="1"/>
    <col min="10245" max="10247" width="15.42578125" style="5" customWidth="1"/>
    <col min="10248" max="10248" width="16.28515625" style="5" customWidth="1"/>
    <col min="10249" max="10249" width="15.140625" style="5" bestFit="1" customWidth="1"/>
    <col min="10250" max="10250" width="30.28515625" style="5" bestFit="1" customWidth="1"/>
    <col min="10251" max="10496" width="9.140625" style="5"/>
    <col min="10497" max="10497" width="0" style="5" hidden="1" customWidth="1"/>
    <col min="10498" max="10498" width="60.85546875" style="5" customWidth="1"/>
    <col min="10499" max="10499" width="27" style="5" customWidth="1"/>
    <col min="10500" max="10500" width="16.28515625" style="5" customWidth="1"/>
    <col min="10501" max="10503" width="15.42578125" style="5" customWidth="1"/>
    <col min="10504" max="10504" width="16.28515625" style="5" customWidth="1"/>
    <col min="10505" max="10505" width="15.140625" style="5" bestFit="1" customWidth="1"/>
    <col min="10506" max="10506" width="30.28515625" style="5" bestFit="1" customWidth="1"/>
    <col min="10507" max="10752" width="9.140625" style="5"/>
    <col min="10753" max="10753" width="0" style="5" hidden="1" customWidth="1"/>
    <col min="10754" max="10754" width="60.85546875" style="5" customWidth="1"/>
    <col min="10755" max="10755" width="27" style="5" customWidth="1"/>
    <col min="10756" max="10756" width="16.28515625" style="5" customWidth="1"/>
    <col min="10757" max="10759" width="15.42578125" style="5" customWidth="1"/>
    <col min="10760" max="10760" width="16.28515625" style="5" customWidth="1"/>
    <col min="10761" max="10761" width="15.140625" style="5" bestFit="1" customWidth="1"/>
    <col min="10762" max="10762" width="30.28515625" style="5" bestFit="1" customWidth="1"/>
    <col min="10763" max="11008" width="9.140625" style="5"/>
    <col min="11009" max="11009" width="0" style="5" hidden="1" customWidth="1"/>
    <col min="11010" max="11010" width="60.85546875" style="5" customWidth="1"/>
    <col min="11011" max="11011" width="27" style="5" customWidth="1"/>
    <col min="11012" max="11012" width="16.28515625" style="5" customWidth="1"/>
    <col min="11013" max="11015" width="15.42578125" style="5" customWidth="1"/>
    <col min="11016" max="11016" width="16.28515625" style="5" customWidth="1"/>
    <col min="11017" max="11017" width="15.140625" style="5" bestFit="1" customWidth="1"/>
    <col min="11018" max="11018" width="30.28515625" style="5" bestFit="1" customWidth="1"/>
    <col min="11019" max="11264" width="9.140625" style="5"/>
    <col min="11265" max="11265" width="0" style="5" hidden="1" customWidth="1"/>
    <col min="11266" max="11266" width="60.85546875" style="5" customWidth="1"/>
    <col min="11267" max="11267" width="27" style="5" customWidth="1"/>
    <col min="11268" max="11268" width="16.28515625" style="5" customWidth="1"/>
    <col min="11269" max="11271" width="15.42578125" style="5" customWidth="1"/>
    <col min="11272" max="11272" width="16.28515625" style="5" customWidth="1"/>
    <col min="11273" max="11273" width="15.140625" style="5" bestFit="1" customWidth="1"/>
    <col min="11274" max="11274" width="30.28515625" style="5" bestFit="1" customWidth="1"/>
    <col min="11275" max="11520" width="9.140625" style="5"/>
    <col min="11521" max="11521" width="0" style="5" hidden="1" customWidth="1"/>
    <col min="11522" max="11522" width="60.85546875" style="5" customWidth="1"/>
    <col min="11523" max="11523" width="27" style="5" customWidth="1"/>
    <col min="11524" max="11524" width="16.28515625" style="5" customWidth="1"/>
    <col min="11525" max="11527" width="15.42578125" style="5" customWidth="1"/>
    <col min="11528" max="11528" width="16.28515625" style="5" customWidth="1"/>
    <col min="11529" max="11529" width="15.140625" style="5" bestFit="1" customWidth="1"/>
    <col min="11530" max="11530" width="30.28515625" style="5" bestFit="1" customWidth="1"/>
    <col min="11531" max="11776" width="9.140625" style="5"/>
    <col min="11777" max="11777" width="0" style="5" hidden="1" customWidth="1"/>
    <col min="11778" max="11778" width="60.85546875" style="5" customWidth="1"/>
    <col min="11779" max="11779" width="27" style="5" customWidth="1"/>
    <col min="11780" max="11780" width="16.28515625" style="5" customWidth="1"/>
    <col min="11781" max="11783" width="15.42578125" style="5" customWidth="1"/>
    <col min="11784" max="11784" width="16.28515625" style="5" customWidth="1"/>
    <col min="11785" max="11785" width="15.140625" style="5" bestFit="1" customWidth="1"/>
    <col min="11786" max="11786" width="30.28515625" style="5" bestFit="1" customWidth="1"/>
    <col min="11787" max="12032" width="9.140625" style="5"/>
    <col min="12033" max="12033" width="0" style="5" hidden="1" customWidth="1"/>
    <col min="12034" max="12034" width="60.85546875" style="5" customWidth="1"/>
    <col min="12035" max="12035" width="27" style="5" customWidth="1"/>
    <col min="12036" max="12036" width="16.28515625" style="5" customWidth="1"/>
    <col min="12037" max="12039" width="15.42578125" style="5" customWidth="1"/>
    <col min="12040" max="12040" width="16.28515625" style="5" customWidth="1"/>
    <col min="12041" max="12041" width="15.140625" style="5" bestFit="1" customWidth="1"/>
    <col min="12042" max="12042" width="30.28515625" style="5" bestFit="1" customWidth="1"/>
    <col min="12043" max="12288" width="9.140625" style="5"/>
    <col min="12289" max="12289" width="0" style="5" hidden="1" customWidth="1"/>
    <col min="12290" max="12290" width="60.85546875" style="5" customWidth="1"/>
    <col min="12291" max="12291" width="27" style="5" customWidth="1"/>
    <col min="12292" max="12292" width="16.28515625" style="5" customWidth="1"/>
    <col min="12293" max="12295" width="15.42578125" style="5" customWidth="1"/>
    <col min="12296" max="12296" width="16.28515625" style="5" customWidth="1"/>
    <col min="12297" max="12297" width="15.140625" style="5" bestFit="1" customWidth="1"/>
    <col min="12298" max="12298" width="30.28515625" style="5" bestFit="1" customWidth="1"/>
    <col min="12299" max="12544" width="9.140625" style="5"/>
    <col min="12545" max="12545" width="0" style="5" hidden="1" customWidth="1"/>
    <col min="12546" max="12546" width="60.85546875" style="5" customWidth="1"/>
    <col min="12547" max="12547" width="27" style="5" customWidth="1"/>
    <col min="12548" max="12548" width="16.28515625" style="5" customWidth="1"/>
    <col min="12549" max="12551" width="15.42578125" style="5" customWidth="1"/>
    <col min="12552" max="12552" width="16.28515625" style="5" customWidth="1"/>
    <col min="12553" max="12553" width="15.140625" style="5" bestFit="1" customWidth="1"/>
    <col min="12554" max="12554" width="30.28515625" style="5" bestFit="1" customWidth="1"/>
    <col min="12555" max="12800" width="9.140625" style="5"/>
    <col min="12801" max="12801" width="0" style="5" hidden="1" customWidth="1"/>
    <col min="12802" max="12802" width="60.85546875" style="5" customWidth="1"/>
    <col min="12803" max="12803" width="27" style="5" customWidth="1"/>
    <col min="12804" max="12804" width="16.28515625" style="5" customWidth="1"/>
    <col min="12805" max="12807" width="15.42578125" style="5" customWidth="1"/>
    <col min="12808" max="12808" width="16.28515625" style="5" customWidth="1"/>
    <col min="12809" max="12809" width="15.140625" style="5" bestFit="1" customWidth="1"/>
    <col min="12810" max="12810" width="30.28515625" style="5" bestFit="1" customWidth="1"/>
    <col min="12811" max="13056" width="9.140625" style="5"/>
    <col min="13057" max="13057" width="0" style="5" hidden="1" customWidth="1"/>
    <col min="13058" max="13058" width="60.85546875" style="5" customWidth="1"/>
    <col min="13059" max="13059" width="27" style="5" customWidth="1"/>
    <col min="13060" max="13060" width="16.28515625" style="5" customWidth="1"/>
    <col min="13061" max="13063" width="15.42578125" style="5" customWidth="1"/>
    <col min="13064" max="13064" width="16.28515625" style="5" customWidth="1"/>
    <col min="13065" max="13065" width="15.140625" style="5" bestFit="1" customWidth="1"/>
    <col min="13066" max="13066" width="30.28515625" style="5" bestFit="1" customWidth="1"/>
    <col min="13067" max="13312" width="9.140625" style="5"/>
    <col min="13313" max="13313" width="0" style="5" hidden="1" customWidth="1"/>
    <col min="13314" max="13314" width="60.85546875" style="5" customWidth="1"/>
    <col min="13315" max="13315" width="27" style="5" customWidth="1"/>
    <col min="13316" max="13316" width="16.28515625" style="5" customWidth="1"/>
    <col min="13317" max="13319" width="15.42578125" style="5" customWidth="1"/>
    <col min="13320" max="13320" width="16.28515625" style="5" customWidth="1"/>
    <col min="13321" max="13321" width="15.140625" style="5" bestFit="1" customWidth="1"/>
    <col min="13322" max="13322" width="30.28515625" style="5" bestFit="1" customWidth="1"/>
    <col min="13323" max="13568" width="9.140625" style="5"/>
    <col min="13569" max="13569" width="0" style="5" hidden="1" customWidth="1"/>
    <col min="13570" max="13570" width="60.85546875" style="5" customWidth="1"/>
    <col min="13571" max="13571" width="27" style="5" customWidth="1"/>
    <col min="13572" max="13572" width="16.28515625" style="5" customWidth="1"/>
    <col min="13573" max="13575" width="15.42578125" style="5" customWidth="1"/>
    <col min="13576" max="13576" width="16.28515625" style="5" customWidth="1"/>
    <col min="13577" max="13577" width="15.140625" style="5" bestFit="1" customWidth="1"/>
    <col min="13578" max="13578" width="30.28515625" style="5" bestFit="1" customWidth="1"/>
    <col min="13579" max="13824" width="9.140625" style="5"/>
    <col min="13825" max="13825" width="0" style="5" hidden="1" customWidth="1"/>
    <col min="13826" max="13826" width="60.85546875" style="5" customWidth="1"/>
    <col min="13827" max="13827" width="27" style="5" customWidth="1"/>
    <col min="13828" max="13828" width="16.28515625" style="5" customWidth="1"/>
    <col min="13829" max="13831" width="15.42578125" style="5" customWidth="1"/>
    <col min="13832" max="13832" width="16.28515625" style="5" customWidth="1"/>
    <col min="13833" max="13833" width="15.140625" style="5" bestFit="1" customWidth="1"/>
    <col min="13834" max="13834" width="30.28515625" style="5" bestFit="1" customWidth="1"/>
    <col min="13835" max="14080" width="9.140625" style="5"/>
    <col min="14081" max="14081" width="0" style="5" hidden="1" customWidth="1"/>
    <col min="14082" max="14082" width="60.85546875" style="5" customWidth="1"/>
    <col min="14083" max="14083" width="27" style="5" customWidth="1"/>
    <col min="14084" max="14084" width="16.28515625" style="5" customWidth="1"/>
    <col min="14085" max="14087" width="15.42578125" style="5" customWidth="1"/>
    <col min="14088" max="14088" width="16.28515625" style="5" customWidth="1"/>
    <col min="14089" max="14089" width="15.140625" style="5" bestFit="1" customWidth="1"/>
    <col min="14090" max="14090" width="30.28515625" style="5" bestFit="1" customWidth="1"/>
    <col min="14091" max="14336" width="9.140625" style="5"/>
    <col min="14337" max="14337" width="0" style="5" hidden="1" customWidth="1"/>
    <col min="14338" max="14338" width="60.85546875" style="5" customWidth="1"/>
    <col min="14339" max="14339" width="27" style="5" customWidth="1"/>
    <col min="14340" max="14340" width="16.28515625" style="5" customWidth="1"/>
    <col min="14341" max="14343" width="15.42578125" style="5" customWidth="1"/>
    <col min="14344" max="14344" width="16.28515625" style="5" customWidth="1"/>
    <col min="14345" max="14345" width="15.140625" style="5" bestFit="1" customWidth="1"/>
    <col min="14346" max="14346" width="30.28515625" style="5" bestFit="1" customWidth="1"/>
    <col min="14347" max="14592" width="9.140625" style="5"/>
    <col min="14593" max="14593" width="0" style="5" hidden="1" customWidth="1"/>
    <col min="14594" max="14594" width="60.85546875" style="5" customWidth="1"/>
    <col min="14595" max="14595" width="27" style="5" customWidth="1"/>
    <col min="14596" max="14596" width="16.28515625" style="5" customWidth="1"/>
    <col min="14597" max="14599" width="15.42578125" style="5" customWidth="1"/>
    <col min="14600" max="14600" width="16.28515625" style="5" customWidth="1"/>
    <col min="14601" max="14601" width="15.140625" style="5" bestFit="1" customWidth="1"/>
    <col min="14602" max="14602" width="30.28515625" style="5" bestFit="1" customWidth="1"/>
    <col min="14603" max="14848" width="9.140625" style="5"/>
    <col min="14849" max="14849" width="0" style="5" hidden="1" customWidth="1"/>
    <col min="14850" max="14850" width="60.85546875" style="5" customWidth="1"/>
    <col min="14851" max="14851" width="27" style="5" customWidth="1"/>
    <col min="14852" max="14852" width="16.28515625" style="5" customWidth="1"/>
    <col min="14853" max="14855" width="15.42578125" style="5" customWidth="1"/>
    <col min="14856" max="14856" width="16.28515625" style="5" customWidth="1"/>
    <col min="14857" max="14857" width="15.140625" style="5" bestFit="1" customWidth="1"/>
    <col min="14858" max="14858" width="30.28515625" style="5" bestFit="1" customWidth="1"/>
    <col min="14859" max="15104" width="9.140625" style="5"/>
    <col min="15105" max="15105" width="0" style="5" hidden="1" customWidth="1"/>
    <col min="15106" max="15106" width="60.85546875" style="5" customWidth="1"/>
    <col min="15107" max="15107" width="27" style="5" customWidth="1"/>
    <col min="15108" max="15108" width="16.28515625" style="5" customWidth="1"/>
    <col min="15109" max="15111" width="15.42578125" style="5" customWidth="1"/>
    <col min="15112" max="15112" width="16.28515625" style="5" customWidth="1"/>
    <col min="15113" max="15113" width="15.140625" style="5" bestFit="1" customWidth="1"/>
    <col min="15114" max="15114" width="30.28515625" style="5" bestFit="1" customWidth="1"/>
    <col min="15115" max="15360" width="9.140625" style="5"/>
    <col min="15361" max="15361" width="0" style="5" hidden="1" customWidth="1"/>
    <col min="15362" max="15362" width="60.85546875" style="5" customWidth="1"/>
    <col min="15363" max="15363" width="27" style="5" customWidth="1"/>
    <col min="15364" max="15364" width="16.28515625" style="5" customWidth="1"/>
    <col min="15365" max="15367" width="15.42578125" style="5" customWidth="1"/>
    <col min="15368" max="15368" width="16.28515625" style="5" customWidth="1"/>
    <col min="15369" max="15369" width="15.140625" style="5" bestFit="1" customWidth="1"/>
    <col min="15370" max="15370" width="30.28515625" style="5" bestFit="1" customWidth="1"/>
    <col min="15371" max="15616" width="9.140625" style="5"/>
    <col min="15617" max="15617" width="0" style="5" hidden="1" customWidth="1"/>
    <col min="15618" max="15618" width="60.85546875" style="5" customWidth="1"/>
    <col min="15619" max="15619" width="27" style="5" customWidth="1"/>
    <col min="15620" max="15620" width="16.28515625" style="5" customWidth="1"/>
    <col min="15621" max="15623" width="15.42578125" style="5" customWidth="1"/>
    <col min="15624" max="15624" width="16.28515625" style="5" customWidth="1"/>
    <col min="15625" max="15625" width="15.140625" style="5" bestFit="1" customWidth="1"/>
    <col min="15626" max="15626" width="30.28515625" style="5" bestFit="1" customWidth="1"/>
    <col min="15627" max="15872" width="9.140625" style="5"/>
    <col min="15873" max="15873" width="0" style="5" hidden="1" customWidth="1"/>
    <col min="15874" max="15874" width="60.85546875" style="5" customWidth="1"/>
    <col min="15875" max="15875" width="27" style="5" customWidth="1"/>
    <col min="15876" max="15876" width="16.28515625" style="5" customWidth="1"/>
    <col min="15877" max="15879" width="15.42578125" style="5" customWidth="1"/>
    <col min="15880" max="15880" width="16.28515625" style="5" customWidth="1"/>
    <col min="15881" max="15881" width="15.140625" style="5" bestFit="1" customWidth="1"/>
    <col min="15882" max="15882" width="30.28515625" style="5" bestFit="1" customWidth="1"/>
    <col min="15883" max="16128" width="9.140625" style="5"/>
    <col min="16129" max="16129" width="0" style="5" hidden="1" customWidth="1"/>
    <col min="16130" max="16130" width="60.85546875" style="5" customWidth="1"/>
    <col min="16131" max="16131" width="27" style="5" customWidth="1"/>
    <col min="16132" max="16132" width="16.28515625" style="5" customWidth="1"/>
    <col min="16133" max="16135" width="15.42578125" style="5" customWidth="1"/>
    <col min="16136" max="16136" width="16.28515625" style="5" customWidth="1"/>
    <col min="16137" max="16137" width="15.140625" style="5" bestFit="1" customWidth="1"/>
    <col min="16138" max="16138" width="30.28515625" style="5" bestFit="1" customWidth="1"/>
    <col min="16139" max="16384" width="9.140625" style="5"/>
  </cols>
  <sheetData>
    <row r="1" spans="2:13" hidden="1" x14ac:dyDescent="0.25">
      <c r="B1" s="1" t="s">
        <v>0</v>
      </c>
      <c r="C1" s="2"/>
      <c r="D1" s="2"/>
      <c r="E1" s="2"/>
      <c r="F1" s="2"/>
      <c r="G1" s="2"/>
      <c r="H1" s="3"/>
    </row>
    <row r="2" spans="2:13" hidden="1" x14ac:dyDescent="0.25">
      <c r="B2" s="7" t="s">
        <v>1</v>
      </c>
      <c r="C2" s="8"/>
      <c r="D2" s="8"/>
      <c r="E2" s="8"/>
      <c r="F2" s="8"/>
      <c r="G2" s="8"/>
      <c r="H2" s="9"/>
    </row>
    <row r="3" spans="2:13" x14ac:dyDescent="0.25">
      <c r="B3" s="10" t="s">
        <v>2</v>
      </c>
      <c r="C3" s="11"/>
      <c r="D3" s="12"/>
      <c r="E3" s="13"/>
      <c r="F3" s="13"/>
      <c r="G3" s="13"/>
      <c r="H3" s="14"/>
    </row>
    <row r="4" spans="2:13" ht="15" customHeight="1" x14ac:dyDescent="0.25">
      <c r="B4" s="90" t="s">
        <v>119</v>
      </c>
      <c r="C4" s="91"/>
      <c r="D4" s="91"/>
      <c r="E4" s="91"/>
      <c r="F4" s="91"/>
      <c r="G4" s="91"/>
      <c r="H4" s="92"/>
    </row>
    <row r="5" spans="2:13" x14ac:dyDescent="0.25">
      <c r="B5" s="93" t="s">
        <v>4</v>
      </c>
      <c r="C5" s="93"/>
      <c r="D5" s="93"/>
      <c r="E5" s="93"/>
      <c r="F5" s="93"/>
      <c r="G5" s="93"/>
      <c r="H5" s="93"/>
      <c r="I5" s="93"/>
    </row>
    <row r="6" spans="2:13" x14ac:dyDescent="0.25">
      <c r="B6" s="10"/>
      <c r="C6" s="18"/>
      <c r="D6" s="19"/>
      <c r="E6" s="18"/>
      <c r="F6" s="18"/>
      <c r="G6" s="18"/>
      <c r="H6" s="20"/>
    </row>
    <row r="7" spans="2:13" ht="35.1" customHeight="1" x14ac:dyDescent="0.25">
      <c r="B7" s="21" t="s">
        <v>5</v>
      </c>
      <c r="C7" s="21" t="s">
        <v>120</v>
      </c>
      <c r="D7" s="22" t="s">
        <v>7</v>
      </c>
      <c r="E7" s="23" t="s">
        <v>8</v>
      </c>
      <c r="F7" s="24" t="s">
        <v>9</v>
      </c>
      <c r="G7" s="24" t="s">
        <v>10</v>
      </c>
      <c r="H7" s="24" t="s">
        <v>11</v>
      </c>
    </row>
    <row r="8" spans="2:13" x14ac:dyDescent="0.25">
      <c r="B8" s="10" t="s">
        <v>121</v>
      </c>
      <c r="C8" s="26"/>
      <c r="D8" s="94"/>
      <c r="E8" s="28"/>
      <c r="F8" s="29"/>
      <c r="G8" s="28"/>
      <c r="H8" s="26"/>
    </row>
    <row r="9" spans="2:13" x14ac:dyDescent="0.25">
      <c r="B9" s="34" t="s">
        <v>14</v>
      </c>
      <c r="C9" s="26"/>
      <c r="D9" s="94"/>
      <c r="E9" s="28"/>
      <c r="F9" s="29"/>
      <c r="G9" s="28"/>
      <c r="H9" s="26"/>
    </row>
    <row r="10" spans="2:13" x14ac:dyDescent="0.25">
      <c r="B10" s="54" t="s">
        <v>122</v>
      </c>
      <c r="C10" s="95" t="s">
        <v>123</v>
      </c>
      <c r="D10" s="96">
        <v>10109</v>
      </c>
      <c r="E10" s="49">
        <v>57.43</v>
      </c>
      <c r="F10" s="50">
        <v>1.57</v>
      </c>
      <c r="G10" s="49"/>
      <c r="H10" s="51" t="s">
        <v>124</v>
      </c>
      <c r="I10" s="72"/>
      <c r="J10" s="25"/>
      <c r="K10" s="25"/>
      <c r="L10" s="97"/>
      <c r="M10" s="97"/>
    </row>
    <row r="11" spans="2:13" x14ac:dyDescent="0.25">
      <c r="B11" s="54" t="s">
        <v>125</v>
      </c>
      <c r="C11" s="95" t="s">
        <v>126</v>
      </c>
      <c r="D11" s="96">
        <v>3730</v>
      </c>
      <c r="E11" s="49">
        <v>56.11</v>
      </c>
      <c r="F11" s="50">
        <v>1.53</v>
      </c>
      <c r="G11" s="49"/>
      <c r="H11" s="51" t="s">
        <v>127</v>
      </c>
      <c r="I11" s="72"/>
      <c r="J11" s="25"/>
      <c r="K11" s="25"/>
      <c r="L11" s="97"/>
      <c r="M11" s="97"/>
    </row>
    <row r="12" spans="2:13" x14ac:dyDescent="0.25">
      <c r="B12" s="54" t="s">
        <v>128</v>
      </c>
      <c r="C12" s="95" t="s">
        <v>129</v>
      </c>
      <c r="D12" s="96">
        <v>7900</v>
      </c>
      <c r="E12" s="49">
        <v>53.51</v>
      </c>
      <c r="F12" s="50">
        <v>1.46</v>
      </c>
      <c r="G12" s="49"/>
      <c r="H12" s="51" t="s">
        <v>130</v>
      </c>
      <c r="I12" s="72"/>
      <c r="J12" s="25"/>
      <c r="K12" s="25"/>
      <c r="L12" s="97"/>
      <c r="M12" s="97"/>
    </row>
    <row r="13" spans="2:13" x14ac:dyDescent="0.25">
      <c r="B13" s="54" t="s">
        <v>131</v>
      </c>
      <c r="C13" s="95" t="s">
        <v>132</v>
      </c>
      <c r="D13" s="96">
        <v>1567</v>
      </c>
      <c r="E13" s="49">
        <v>38.020000000000003</v>
      </c>
      <c r="F13" s="50">
        <v>1.04</v>
      </c>
      <c r="G13" s="49"/>
      <c r="H13" s="51" t="s">
        <v>133</v>
      </c>
      <c r="I13" s="72"/>
      <c r="J13" s="25"/>
      <c r="K13" s="25"/>
      <c r="L13" s="97"/>
      <c r="M13" s="97"/>
    </row>
    <row r="14" spans="2:13" x14ac:dyDescent="0.25">
      <c r="B14" s="54" t="s">
        <v>134</v>
      </c>
      <c r="C14" s="95" t="s">
        <v>135</v>
      </c>
      <c r="D14" s="96">
        <v>17333</v>
      </c>
      <c r="E14" s="49">
        <v>37.86</v>
      </c>
      <c r="F14" s="50">
        <v>1.03</v>
      </c>
      <c r="G14" s="49"/>
      <c r="H14" s="51" t="s">
        <v>136</v>
      </c>
      <c r="I14" s="72"/>
      <c r="J14" s="25"/>
      <c r="K14" s="25"/>
      <c r="L14" s="97"/>
      <c r="M14" s="97"/>
    </row>
    <row r="15" spans="2:13" x14ac:dyDescent="0.25">
      <c r="B15" s="54" t="s">
        <v>137</v>
      </c>
      <c r="C15" s="95" t="s">
        <v>138</v>
      </c>
      <c r="D15" s="96">
        <v>670</v>
      </c>
      <c r="E15" s="49">
        <v>36.96</v>
      </c>
      <c r="F15" s="50">
        <v>1.01</v>
      </c>
      <c r="G15" s="49"/>
      <c r="H15" s="51" t="s">
        <v>139</v>
      </c>
      <c r="I15" s="72"/>
      <c r="J15" s="25"/>
      <c r="K15" s="25"/>
      <c r="L15" s="97"/>
      <c r="M15" s="97"/>
    </row>
    <row r="16" spans="2:13" x14ac:dyDescent="0.25">
      <c r="B16" s="54" t="s">
        <v>140</v>
      </c>
      <c r="C16" s="95" t="s">
        <v>141</v>
      </c>
      <c r="D16" s="96">
        <v>4400</v>
      </c>
      <c r="E16" s="49">
        <v>36.78</v>
      </c>
      <c r="F16" s="50">
        <v>1</v>
      </c>
      <c r="G16" s="49"/>
      <c r="H16" s="51" t="s">
        <v>142</v>
      </c>
      <c r="I16" s="72"/>
      <c r="J16" s="25"/>
      <c r="K16" s="25"/>
      <c r="L16" s="97"/>
      <c r="M16" s="97"/>
    </row>
    <row r="17" spans="2:13" x14ac:dyDescent="0.25">
      <c r="B17" s="54" t="s">
        <v>143</v>
      </c>
      <c r="C17" s="95" t="s">
        <v>126</v>
      </c>
      <c r="D17" s="96">
        <v>1000</v>
      </c>
      <c r="E17" s="49">
        <v>35.94</v>
      </c>
      <c r="F17" s="50">
        <v>0.98</v>
      </c>
      <c r="G17" s="49"/>
      <c r="H17" s="51" t="s">
        <v>144</v>
      </c>
      <c r="I17" s="72"/>
      <c r="J17" s="25"/>
      <c r="K17" s="25"/>
      <c r="L17" s="97"/>
      <c r="M17" s="97"/>
    </row>
    <row r="18" spans="2:13" x14ac:dyDescent="0.25">
      <c r="B18" s="54" t="s">
        <v>145</v>
      </c>
      <c r="C18" s="95" t="s">
        <v>129</v>
      </c>
      <c r="D18" s="96">
        <v>8000</v>
      </c>
      <c r="E18" s="49">
        <v>35.57</v>
      </c>
      <c r="F18" s="50">
        <v>0.97</v>
      </c>
      <c r="G18" s="49"/>
      <c r="H18" s="51" t="s">
        <v>146</v>
      </c>
      <c r="I18" s="72"/>
      <c r="J18" s="25"/>
      <c r="K18" s="25"/>
      <c r="L18" s="97"/>
      <c r="M18" s="97"/>
    </row>
    <row r="19" spans="2:13" x14ac:dyDescent="0.25">
      <c r="B19" s="54" t="s">
        <v>147</v>
      </c>
      <c r="C19" s="95" t="s">
        <v>148</v>
      </c>
      <c r="D19" s="96">
        <v>6450</v>
      </c>
      <c r="E19" s="49">
        <v>31.4</v>
      </c>
      <c r="F19" s="50">
        <v>0.86</v>
      </c>
      <c r="G19" s="49"/>
      <c r="H19" s="51" t="s">
        <v>149</v>
      </c>
      <c r="I19" s="72"/>
      <c r="J19" s="25"/>
      <c r="K19" s="25"/>
      <c r="L19" s="97"/>
      <c r="M19" s="97"/>
    </row>
    <row r="20" spans="2:13" x14ac:dyDescent="0.25">
      <c r="B20" s="54" t="s">
        <v>150</v>
      </c>
      <c r="C20" s="95" t="s">
        <v>151</v>
      </c>
      <c r="D20" s="96">
        <v>1000</v>
      </c>
      <c r="E20" s="49">
        <v>30.64</v>
      </c>
      <c r="F20" s="50">
        <v>0.84</v>
      </c>
      <c r="G20" s="49"/>
      <c r="H20" s="51" t="s">
        <v>152</v>
      </c>
      <c r="I20" s="72"/>
      <c r="J20" s="25"/>
      <c r="K20" s="25"/>
      <c r="L20" s="97"/>
      <c r="M20" s="97"/>
    </row>
    <row r="21" spans="2:13" x14ac:dyDescent="0.25">
      <c r="B21" s="54" t="s">
        <v>153</v>
      </c>
      <c r="C21" s="95" t="s">
        <v>141</v>
      </c>
      <c r="D21" s="96">
        <v>5100</v>
      </c>
      <c r="E21" s="49">
        <v>29.03</v>
      </c>
      <c r="F21" s="50">
        <v>0.79</v>
      </c>
      <c r="G21" s="49"/>
      <c r="H21" s="51" t="s">
        <v>154</v>
      </c>
      <c r="I21" s="72"/>
      <c r="J21" s="25"/>
      <c r="K21" s="25"/>
      <c r="L21" s="97"/>
      <c r="M21" s="97"/>
    </row>
    <row r="22" spans="2:13" x14ac:dyDescent="0.25">
      <c r="B22" s="54" t="s">
        <v>155</v>
      </c>
      <c r="C22" s="95" t="s">
        <v>129</v>
      </c>
      <c r="D22" s="96">
        <v>2080</v>
      </c>
      <c r="E22" s="49">
        <v>26.86</v>
      </c>
      <c r="F22" s="50">
        <v>0.73</v>
      </c>
      <c r="G22" s="49"/>
      <c r="H22" s="51" t="s">
        <v>156</v>
      </c>
      <c r="I22" s="72"/>
      <c r="J22" s="25"/>
      <c r="K22" s="25"/>
      <c r="L22" s="97"/>
      <c r="M22" s="97"/>
    </row>
    <row r="23" spans="2:13" x14ac:dyDescent="0.25">
      <c r="B23" s="54" t="s">
        <v>157</v>
      </c>
      <c r="C23" s="95" t="s">
        <v>158</v>
      </c>
      <c r="D23" s="96">
        <v>6200</v>
      </c>
      <c r="E23" s="49">
        <v>25.29</v>
      </c>
      <c r="F23" s="50">
        <v>0.69</v>
      </c>
      <c r="G23" s="49"/>
      <c r="H23" s="51" t="s">
        <v>159</v>
      </c>
      <c r="I23" s="72"/>
      <c r="J23" s="25"/>
      <c r="K23" s="25"/>
      <c r="L23" s="97"/>
      <c r="M23" s="97"/>
    </row>
    <row r="24" spans="2:13" x14ac:dyDescent="0.25">
      <c r="B24" s="54" t="s">
        <v>160</v>
      </c>
      <c r="C24" s="95" t="s">
        <v>161</v>
      </c>
      <c r="D24" s="96">
        <v>10000</v>
      </c>
      <c r="E24" s="49">
        <v>22.28</v>
      </c>
      <c r="F24" s="50">
        <v>0.61</v>
      </c>
      <c r="G24" s="49"/>
      <c r="H24" s="51" t="s">
        <v>162</v>
      </c>
      <c r="I24" s="72"/>
      <c r="J24" s="25"/>
      <c r="K24" s="25"/>
      <c r="L24" s="97"/>
      <c r="M24" s="97"/>
    </row>
    <row r="25" spans="2:13" x14ac:dyDescent="0.25">
      <c r="B25" s="54" t="s">
        <v>163</v>
      </c>
      <c r="C25" s="95" t="s">
        <v>164</v>
      </c>
      <c r="D25" s="96">
        <v>170</v>
      </c>
      <c r="E25" s="49">
        <v>21.43</v>
      </c>
      <c r="F25" s="50">
        <v>0.59</v>
      </c>
      <c r="G25" s="49"/>
      <c r="H25" s="51" t="s">
        <v>165</v>
      </c>
      <c r="I25" s="72"/>
      <c r="J25" s="25"/>
      <c r="K25" s="25"/>
      <c r="L25" s="97"/>
      <c r="M25" s="97"/>
    </row>
    <row r="26" spans="2:13" x14ac:dyDescent="0.25">
      <c r="B26" s="54" t="s">
        <v>166</v>
      </c>
      <c r="C26" s="95" t="s">
        <v>167</v>
      </c>
      <c r="D26" s="96">
        <v>2420</v>
      </c>
      <c r="E26" s="49">
        <v>21.07</v>
      </c>
      <c r="F26" s="50">
        <v>0.57999999999999996</v>
      </c>
      <c r="G26" s="49"/>
      <c r="H26" s="51" t="s">
        <v>168</v>
      </c>
      <c r="I26" s="72"/>
      <c r="J26" s="25"/>
      <c r="K26" s="25"/>
      <c r="L26" s="97"/>
      <c r="M26" s="97"/>
    </row>
    <row r="27" spans="2:13" x14ac:dyDescent="0.25">
      <c r="B27" s="54" t="s">
        <v>169</v>
      </c>
      <c r="C27" s="95" t="s">
        <v>170</v>
      </c>
      <c r="D27" s="96">
        <v>1160</v>
      </c>
      <c r="E27" s="49">
        <v>19.89</v>
      </c>
      <c r="F27" s="50">
        <v>0.54</v>
      </c>
      <c r="G27" s="49"/>
      <c r="H27" s="51" t="s">
        <v>171</v>
      </c>
      <c r="I27" s="72"/>
      <c r="J27" s="25"/>
      <c r="K27" s="25"/>
      <c r="L27" s="97"/>
      <c r="M27" s="97"/>
    </row>
    <row r="28" spans="2:13" x14ac:dyDescent="0.25">
      <c r="B28" s="54" t="s">
        <v>172</v>
      </c>
      <c r="C28" s="95" t="s">
        <v>173</v>
      </c>
      <c r="D28" s="96">
        <v>320</v>
      </c>
      <c r="E28" s="49">
        <v>19.829999999999998</v>
      </c>
      <c r="F28" s="50">
        <v>0.54</v>
      </c>
      <c r="G28" s="49"/>
      <c r="H28" s="51" t="s">
        <v>174</v>
      </c>
      <c r="I28" s="72"/>
      <c r="J28" s="25"/>
      <c r="K28" s="25"/>
      <c r="L28" s="97"/>
      <c r="M28" s="97"/>
    </row>
    <row r="29" spans="2:13" x14ac:dyDescent="0.25">
      <c r="B29" s="54" t="s">
        <v>175</v>
      </c>
      <c r="C29" s="95" t="s">
        <v>126</v>
      </c>
      <c r="D29" s="96">
        <v>546</v>
      </c>
      <c r="E29" s="49">
        <v>18.649999999999999</v>
      </c>
      <c r="F29" s="50">
        <v>0.51</v>
      </c>
      <c r="G29" s="49"/>
      <c r="H29" s="51" t="s">
        <v>176</v>
      </c>
      <c r="I29" s="72"/>
      <c r="J29" s="25"/>
      <c r="K29" s="25"/>
      <c r="L29" s="97"/>
      <c r="M29" s="97"/>
    </row>
    <row r="30" spans="2:13" x14ac:dyDescent="0.25">
      <c r="B30" s="54" t="s">
        <v>177</v>
      </c>
      <c r="C30" s="95" t="s">
        <v>178</v>
      </c>
      <c r="D30" s="96">
        <v>3300</v>
      </c>
      <c r="E30" s="49">
        <v>17.48</v>
      </c>
      <c r="F30" s="50">
        <v>0.48</v>
      </c>
      <c r="G30" s="49"/>
      <c r="H30" s="51" t="s">
        <v>179</v>
      </c>
      <c r="I30" s="72"/>
      <c r="J30" s="25"/>
      <c r="K30" s="25"/>
      <c r="L30" s="97"/>
      <c r="M30" s="97"/>
    </row>
    <row r="31" spans="2:13" x14ac:dyDescent="0.25">
      <c r="B31" s="54" t="s">
        <v>180</v>
      </c>
      <c r="C31" s="95" t="s">
        <v>126</v>
      </c>
      <c r="D31" s="96">
        <v>793</v>
      </c>
      <c r="E31" s="49">
        <v>16.829999999999998</v>
      </c>
      <c r="F31" s="50">
        <v>0.46</v>
      </c>
      <c r="G31" s="49"/>
      <c r="H31" s="51" t="s">
        <v>181</v>
      </c>
      <c r="I31" s="72"/>
      <c r="J31" s="25"/>
      <c r="K31" s="25"/>
      <c r="L31" s="97"/>
      <c r="M31" s="97"/>
    </row>
    <row r="32" spans="2:13" x14ac:dyDescent="0.25">
      <c r="B32" s="54" t="s">
        <v>182</v>
      </c>
      <c r="C32" s="95" t="s">
        <v>148</v>
      </c>
      <c r="D32" s="96">
        <v>800</v>
      </c>
      <c r="E32" s="49">
        <v>16.73</v>
      </c>
      <c r="F32" s="50">
        <v>0.46</v>
      </c>
      <c r="G32" s="49"/>
      <c r="H32" s="51" t="s">
        <v>183</v>
      </c>
      <c r="I32" s="72"/>
      <c r="J32" s="25"/>
      <c r="K32" s="25"/>
      <c r="L32" s="97"/>
      <c r="M32" s="97"/>
    </row>
    <row r="33" spans="2:13" x14ac:dyDescent="0.25">
      <c r="B33" s="54" t="s">
        <v>184</v>
      </c>
      <c r="C33" s="95" t="s">
        <v>185</v>
      </c>
      <c r="D33" s="96">
        <v>1864</v>
      </c>
      <c r="E33" s="49">
        <v>16.45</v>
      </c>
      <c r="F33" s="50">
        <v>0.45</v>
      </c>
      <c r="G33" s="49"/>
      <c r="H33" s="51" t="s">
        <v>186</v>
      </c>
      <c r="I33" s="72"/>
      <c r="J33" s="25"/>
      <c r="K33" s="25"/>
      <c r="L33" s="97"/>
      <c r="M33" s="97"/>
    </row>
    <row r="34" spans="2:13" x14ac:dyDescent="0.25">
      <c r="B34" s="54" t="s">
        <v>187</v>
      </c>
      <c r="C34" s="95" t="s">
        <v>170</v>
      </c>
      <c r="D34" s="96">
        <v>400</v>
      </c>
      <c r="E34" s="49">
        <v>15.68</v>
      </c>
      <c r="F34" s="50">
        <v>0.43</v>
      </c>
      <c r="G34" s="49"/>
      <c r="H34" s="51" t="s">
        <v>188</v>
      </c>
      <c r="I34" s="72"/>
      <c r="J34" s="25"/>
      <c r="K34" s="25"/>
      <c r="L34" s="97"/>
      <c r="M34" s="97"/>
    </row>
    <row r="35" spans="2:13" x14ac:dyDescent="0.25">
      <c r="B35" s="54" t="s">
        <v>189</v>
      </c>
      <c r="C35" s="95" t="s">
        <v>158</v>
      </c>
      <c r="D35" s="96">
        <v>3100</v>
      </c>
      <c r="E35" s="49">
        <v>15.71</v>
      </c>
      <c r="F35" s="50">
        <v>0.43</v>
      </c>
      <c r="G35" s="49"/>
      <c r="H35" s="51" t="s">
        <v>190</v>
      </c>
      <c r="I35" s="72"/>
      <c r="J35" s="25"/>
      <c r="K35" s="25"/>
      <c r="L35" s="97"/>
      <c r="M35" s="97"/>
    </row>
    <row r="36" spans="2:13" x14ac:dyDescent="0.25">
      <c r="B36" s="54" t="s">
        <v>191</v>
      </c>
      <c r="C36" s="95" t="s">
        <v>141</v>
      </c>
      <c r="D36" s="96">
        <v>1320</v>
      </c>
      <c r="E36" s="49">
        <v>15.31</v>
      </c>
      <c r="F36" s="50">
        <v>0.42</v>
      </c>
      <c r="G36" s="49"/>
      <c r="H36" s="51" t="s">
        <v>192</v>
      </c>
      <c r="I36" s="72"/>
      <c r="J36" s="25"/>
      <c r="K36" s="25"/>
      <c r="L36" s="97"/>
      <c r="M36" s="97"/>
    </row>
    <row r="37" spans="2:13" x14ac:dyDescent="0.25">
      <c r="B37" s="54" t="s">
        <v>193</v>
      </c>
      <c r="C37" s="95" t="s">
        <v>194</v>
      </c>
      <c r="D37" s="96">
        <v>6400</v>
      </c>
      <c r="E37" s="49">
        <v>15.31</v>
      </c>
      <c r="F37" s="50">
        <v>0.42</v>
      </c>
      <c r="G37" s="49"/>
      <c r="H37" s="51" t="s">
        <v>195</v>
      </c>
      <c r="I37" s="72"/>
      <c r="J37" s="25"/>
      <c r="K37" s="25"/>
      <c r="L37" s="97"/>
      <c r="M37" s="97"/>
    </row>
    <row r="38" spans="2:13" x14ac:dyDescent="0.25">
      <c r="B38" s="54" t="s">
        <v>196</v>
      </c>
      <c r="C38" s="95" t="s">
        <v>126</v>
      </c>
      <c r="D38" s="96">
        <v>1500</v>
      </c>
      <c r="E38" s="49">
        <v>13.7</v>
      </c>
      <c r="F38" s="50">
        <v>0.37</v>
      </c>
      <c r="G38" s="49"/>
      <c r="H38" s="51" t="s">
        <v>197</v>
      </c>
      <c r="I38" s="72"/>
      <c r="J38" s="25"/>
      <c r="K38" s="25"/>
      <c r="L38" s="97"/>
      <c r="M38" s="97"/>
    </row>
    <row r="39" spans="2:13" x14ac:dyDescent="0.25">
      <c r="B39" s="54" t="s">
        <v>198</v>
      </c>
      <c r="C39" s="95" t="s">
        <v>199</v>
      </c>
      <c r="D39" s="96">
        <v>600</v>
      </c>
      <c r="E39" s="49">
        <v>12.9</v>
      </c>
      <c r="F39" s="50">
        <v>0.35</v>
      </c>
      <c r="G39" s="49"/>
      <c r="H39" s="51" t="s">
        <v>200</v>
      </c>
      <c r="I39" s="72"/>
      <c r="J39" s="25"/>
      <c r="K39" s="25"/>
      <c r="L39" s="97"/>
      <c r="M39" s="97"/>
    </row>
    <row r="40" spans="2:13" x14ac:dyDescent="0.25">
      <c r="B40" s="54" t="s">
        <v>201</v>
      </c>
      <c r="C40" s="95" t="s">
        <v>138</v>
      </c>
      <c r="D40" s="96">
        <v>1800</v>
      </c>
      <c r="E40" s="49">
        <v>11.38</v>
      </c>
      <c r="F40" s="50">
        <v>0.31</v>
      </c>
      <c r="G40" s="49"/>
      <c r="H40" s="51" t="s">
        <v>202</v>
      </c>
      <c r="I40" s="72"/>
      <c r="J40" s="25"/>
      <c r="K40" s="25"/>
      <c r="L40" s="97"/>
      <c r="M40" s="97"/>
    </row>
    <row r="41" spans="2:13" x14ac:dyDescent="0.25">
      <c r="B41" s="54" t="s">
        <v>203</v>
      </c>
      <c r="C41" s="95" t="s">
        <v>199</v>
      </c>
      <c r="D41" s="96">
        <v>1400</v>
      </c>
      <c r="E41" s="49">
        <v>9.7899999999999991</v>
      </c>
      <c r="F41" s="50">
        <v>0.27</v>
      </c>
      <c r="G41" s="49"/>
      <c r="H41" s="51" t="s">
        <v>204</v>
      </c>
      <c r="I41" s="72"/>
      <c r="J41" s="25"/>
      <c r="K41" s="25"/>
      <c r="L41" s="97"/>
      <c r="M41" s="97"/>
    </row>
    <row r="42" spans="2:13" x14ac:dyDescent="0.25">
      <c r="B42" s="54" t="s">
        <v>205</v>
      </c>
      <c r="C42" s="95" t="s">
        <v>126</v>
      </c>
      <c r="D42" s="96">
        <v>220</v>
      </c>
      <c r="E42" s="49">
        <v>6.47</v>
      </c>
      <c r="F42" s="50">
        <v>0.18</v>
      </c>
      <c r="G42" s="49"/>
      <c r="H42" s="51" t="s">
        <v>206</v>
      </c>
      <c r="I42" s="72"/>
      <c r="J42" s="25"/>
      <c r="K42" s="25"/>
      <c r="L42" s="97"/>
      <c r="M42" s="97"/>
    </row>
    <row r="43" spans="2:13" x14ac:dyDescent="0.25">
      <c r="B43" s="54" t="s">
        <v>207</v>
      </c>
      <c r="C43" s="95" t="s">
        <v>138</v>
      </c>
      <c r="D43" s="96">
        <v>200</v>
      </c>
      <c r="E43" s="49">
        <v>4.2699999999999996</v>
      </c>
      <c r="F43" s="50">
        <v>0.12</v>
      </c>
      <c r="G43" s="49"/>
      <c r="H43" s="51" t="s">
        <v>208</v>
      </c>
      <c r="I43" s="72"/>
      <c r="J43" s="25"/>
      <c r="K43" s="25"/>
      <c r="L43" s="97"/>
      <c r="M43" s="97"/>
    </row>
    <row r="44" spans="2:13" x14ac:dyDescent="0.25">
      <c r="B44" s="34" t="s">
        <v>92</v>
      </c>
      <c r="C44" s="34"/>
      <c r="D44" s="98"/>
      <c r="E44" s="41">
        <f>SUM(E10:E43)</f>
        <v>842.55999999999983</v>
      </c>
      <c r="F44" s="41">
        <f>SUM(F10:F43)</f>
        <v>23.020000000000007</v>
      </c>
      <c r="G44" s="53"/>
      <c r="H44" s="26"/>
      <c r="I44" s="72"/>
      <c r="J44" s="4"/>
      <c r="L44" s="97"/>
      <c r="M44" s="97"/>
    </row>
    <row r="45" spans="2:13" x14ac:dyDescent="0.25">
      <c r="B45" s="34" t="s">
        <v>12</v>
      </c>
      <c r="C45" s="54"/>
      <c r="D45" s="96"/>
      <c r="E45" s="56"/>
      <c r="F45" s="57"/>
      <c r="G45" s="56"/>
      <c r="H45" s="26"/>
      <c r="J45" s="4"/>
      <c r="L45" s="97"/>
      <c r="M45" s="97"/>
    </row>
    <row r="46" spans="2:13" x14ac:dyDescent="0.25">
      <c r="B46" s="34" t="s">
        <v>13</v>
      </c>
      <c r="C46" s="54"/>
      <c r="D46" s="96"/>
      <c r="E46" s="56"/>
      <c r="F46" s="57"/>
      <c r="G46" s="56"/>
      <c r="H46" s="26"/>
      <c r="J46" s="4"/>
      <c r="L46" s="97"/>
      <c r="M46" s="97"/>
    </row>
    <row r="47" spans="2:13" x14ac:dyDescent="0.25">
      <c r="B47" s="34" t="s">
        <v>14</v>
      </c>
      <c r="C47" s="54"/>
      <c r="D47" s="96"/>
      <c r="E47" s="56"/>
      <c r="F47" s="57"/>
      <c r="G47" s="56"/>
      <c r="H47" s="26"/>
      <c r="J47" s="4"/>
      <c r="L47" s="97"/>
      <c r="M47" s="97"/>
    </row>
    <row r="48" spans="2:13" x14ac:dyDescent="0.25">
      <c r="B48" s="54" t="s">
        <v>82</v>
      </c>
      <c r="C48" s="54" t="s">
        <v>16</v>
      </c>
      <c r="D48" s="96">
        <v>20</v>
      </c>
      <c r="E48" s="56">
        <v>208.07</v>
      </c>
      <c r="F48" s="57">
        <v>5.68</v>
      </c>
      <c r="G48" s="56">
        <v>6.0248999999999997</v>
      </c>
      <c r="H48" s="99" t="s">
        <v>83</v>
      </c>
      <c r="I48" s="72"/>
      <c r="J48" s="4"/>
      <c r="L48" s="97"/>
      <c r="M48" s="97"/>
    </row>
    <row r="49" spans="2:13" x14ac:dyDescent="0.25">
      <c r="B49" s="34" t="s">
        <v>92</v>
      </c>
      <c r="C49" s="34"/>
      <c r="D49" s="98"/>
      <c r="E49" s="41">
        <f>SUM(E48:E48)</f>
        <v>208.07</v>
      </c>
      <c r="F49" s="41">
        <f>SUM(F48:F48)</f>
        <v>5.68</v>
      </c>
      <c r="G49" s="53"/>
      <c r="H49" s="26"/>
      <c r="J49" s="4"/>
      <c r="M49" s="97"/>
    </row>
    <row r="50" spans="2:13" ht="15" customHeight="1" x14ac:dyDescent="0.25">
      <c r="B50" s="34" t="s">
        <v>94</v>
      </c>
      <c r="C50" s="34"/>
      <c r="D50" s="98"/>
      <c r="E50" s="53"/>
      <c r="F50" s="42"/>
      <c r="G50" s="53"/>
      <c r="H50" s="26"/>
      <c r="J50" s="4"/>
      <c r="M50" s="97"/>
    </row>
    <row r="51" spans="2:13" ht="15" customHeight="1" x14ac:dyDescent="0.25">
      <c r="B51" s="34" t="s">
        <v>95</v>
      </c>
      <c r="C51" s="54"/>
      <c r="D51" s="96"/>
      <c r="E51" s="56"/>
      <c r="F51" s="57"/>
      <c r="G51" s="56"/>
      <c r="H51" s="26"/>
      <c r="J51" s="4"/>
      <c r="M51" s="97"/>
    </row>
    <row r="52" spans="2:13" x14ac:dyDescent="0.25">
      <c r="B52" s="54" t="s">
        <v>209</v>
      </c>
      <c r="C52" s="54" t="s">
        <v>103</v>
      </c>
      <c r="D52" s="96">
        <v>1000000</v>
      </c>
      <c r="E52" s="56">
        <v>1045.3699999999999</v>
      </c>
      <c r="F52" s="57">
        <v>28.56</v>
      </c>
      <c r="G52" s="56">
        <v>6.9869000000000003</v>
      </c>
      <c r="H52" s="51" t="s">
        <v>210</v>
      </c>
      <c r="J52" s="4"/>
      <c r="M52" s="97"/>
    </row>
    <row r="53" spans="2:13" x14ac:dyDescent="0.25">
      <c r="B53" s="54" t="s">
        <v>211</v>
      </c>
      <c r="C53" s="54" t="s">
        <v>103</v>
      </c>
      <c r="D53" s="96">
        <v>500000</v>
      </c>
      <c r="E53" s="56">
        <v>509.32</v>
      </c>
      <c r="F53" s="56">
        <v>13.91</v>
      </c>
      <c r="G53" s="56">
        <v>5.9413999999999998</v>
      </c>
      <c r="H53" s="51" t="s">
        <v>212</v>
      </c>
      <c r="J53" s="4"/>
      <c r="M53" s="97"/>
    </row>
    <row r="54" spans="2:13" x14ac:dyDescent="0.25">
      <c r="B54" s="54" t="s">
        <v>213</v>
      </c>
      <c r="C54" s="54" t="s">
        <v>103</v>
      </c>
      <c r="D54" s="96">
        <v>500000</v>
      </c>
      <c r="E54" s="56">
        <v>489.15</v>
      </c>
      <c r="F54" s="56">
        <v>13.36</v>
      </c>
      <c r="G54" s="56">
        <v>6.8102</v>
      </c>
      <c r="H54" s="51" t="s">
        <v>214</v>
      </c>
      <c r="J54" s="4"/>
      <c r="M54" s="97"/>
    </row>
    <row r="55" spans="2:13" x14ac:dyDescent="0.25">
      <c r="B55" s="54" t="s">
        <v>215</v>
      </c>
      <c r="C55" s="54" t="s">
        <v>103</v>
      </c>
      <c r="D55" s="96">
        <v>300000</v>
      </c>
      <c r="E55" s="56">
        <v>299.44</v>
      </c>
      <c r="F55" s="56">
        <v>8.18</v>
      </c>
      <c r="G55" s="56">
        <v>6.1506999999999996</v>
      </c>
      <c r="H55" s="51" t="s">
        <v>216</v>
      </c>
      <c r="J55" s="100"/>
    </row>
    <row r="56" spans="2:13" ht="15" customHeight="1" x14ac:dyDescent="0.25">
      <c r="B56" s="34" t="s">
        <v>92</v>
      </c>
      <c r="C56" s="34"/>
      <c r="D56" s="98"/>
      <c r="E56" s="41">
        <f>SUM(E52:E55)</f>
        <v>2343.2799999999997</v>
      </c>
      <c r="F56" s="41">
        <f>SUM(F52:F55)</f>
        <v>64.009999999999991</v>
      </c>
      <c r="G56" s="53"/>
      <c r="H56" s="26"/>
      <c r="J56" s="100"/>
    </row>
    <row r="57" spans="2:13" x14ac:dyDescent="0.25">
      <c r="B57" s="34" t="s">
        <v>111</v>
      </c>
      <c r="C57" s="54"/>
      <c r="D57" s="98"/>
      <c r="E57" s="53"/>
      <c r="F57" s="42"/>
      <c r="G57" s="53"/>
      <c r="H57" s="26"/>
      <c r="I57" s="72"/>
      <c r="J57" s="4"/>
    </row>
    <row r="58" spans="2:13" x14ac:dyDescent="0.25">
      <c r="B58" s="34" t="s">
        <v>112</v>
      </c>
      <c r="C58" s="54"/>
      <c r="D58" s="98"/>
      <c r="E58" s="56">
        <v>264.85000000000002</v>
      </c>
      <c r="F58" s="101">
        <v>7.23</v>
      </c>
      <c r="G58" s="53"/>
      <c r="H58" s="26"/>
      <c r="I58" s="72"/>
      <c r="J58" s="4"/>
    </row>
    <row r="59" spans="2:13" x14ac:dyDescent="0.25">
      <c r="B59" s="34" t="s">
        <v>217</v>
      </c>
      <c r="C59" s="54"/>
      <c r="D59" s="95"/>
      <c r="E59" s="56">
        <v>2.0000000000004547</v>
      </c>
      <c r="F59" s="101">
        <f>0.05+0.01</f>
        <v>6.0000000000000005E-2</v>
      </c>
      <c r="G59" s="56"/>
      <c r="H59" s="26"/>
      <c r="I59" s="72"/>
      <c r="J59" s="4"/>
    </row>
    <row r="60" spans="2:13" x14ac:dyDescent="0.25">
      <c r="B60" s="75" t="s">
        <v>114</v>
      </c>
      <c r="C60" s="75"/>
      <c r="D60" s="102"/>
      <c r="E60" s="52">
        <f>SUM(E44+E49+E56+E58+E59)</f>
        <v>3660.76</v>
      </c>
      <c r="F60" s="52">
        <f>SUM(F44+F49+F56+F58+F59)</f>
        <v>100</v>
      </c>
      <c r="G60" s="77"/>
      <c r="H60" s="103"/>
      <c r="I60" s="72"/>
      <c r="J60" s="4"/>
    </row>
    <row r="61" spans="2:13" x14ac:dyDescent="0.25">
      <c r="B61" s="54" t="s">
        <v>218</v>
      </c>
      <c r="C61" s="58"/>
      <c r="D61" s="104"/>
      <c r="E61" s="105"/>
      <c r="F61" s="105"/>
      <c r="G61" s="105"/>
      <c r="H61" s="106"/>
      <c r="J61" s="4"/>
    </row>
    <row r="62" spans="2:13" x14ac:dyDescent="0.25">
      <c r="B62" s="107" t="s">
        <v>116</v>
      </c>
      <c r="C62" s="108"/>
      <c r="D62" s="108"/>
      <c r="E62" s="108"/>
      <c r="F62" s="108"/>
      <c r="G62" s="108"/>
      <c r="H62" s="109"/>
      <c r="J62" s="4"/>
    </row>
    <row r="63" spans="2:13" x14ac:dyDescent="0.25">
      <c r="B63" s="110" t="s">
        <v>117</v>
      </c>
      <c r="C63" s="111"/>
      <c r="D63" s="111"/>
      <c r="E63" s="111"/>
      <c r="F63" s="111"/>
      <c r="G63" s="111"/>
      <c r="H63" s="112"/>
      <c r="J63" s="4"/>
    </row>
    <row r="64" spans="2:13" x14ac:dyDescent="0.25">
      <c r="B64" s="86" t="s">
        <v>118</v>
      </c>
      <c r="C64" s="111"/>
      <c r="D64" s="111"/>
      <c r="E64" s="111"/>
      <c r="F64" s="111"/>
      <c r="G64" s="111"/>
      <c r="H64" s="112"/>
      <c r="J64" s="4"/>
    </row>
    <row r="65" spans="1:18" x14ac:dyDescent="0.25">
      <c r="B65" s="113"/>
      <c r="C65" s="111"/>
      <c r="D65" s="111"/>
      <c r="E65" s="111"/>
      <c r="F65" s="111"/>
      <c r="G65" s="111"/>
      <c r="H65" s="112"/>
      <c r="J65" s="4"/>
    </row>
    <row r="66" spans="1:18" s="6" customFormat="1" x14ac:dyDescent="0.25">
      <c r="A66" s="5"/>
      <c r="E66" s="114"/>
      <c r="H66" s="115"/>
      <c r="I66" s="4"/>
      <c r="J66" s="5"/>
      <c r="K66" s="5"/>
      <c r="L66" s="5"/>
      <c r="M66" s="5"/>
      <c r="N66" s="5"/>
      <c r="O66" s="5"/>
      <c r="P66" s="5"/>
      <c r="Q66" s="5"/>
      <c r="R66" s="5"/>
    </row>
  </sheetData>
  <mergeCells count="5">
    <mergeCell ref="B1:H1"/>
    <mergeCell ref="B2:H2"/>
    <mergeCell ref="B4:H4"/>
    <mergeCell ref="B5:I5"/>
    <mergeCell ref="B62:H62"/>
  </mergeCells>
  <pageMargins left="0.97" right="0.7" top="0.36" bottom="0.51" header="0.3" footer="0.3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F81F-535B-4508-811F-C5ED59E4FCDA}">
  <sheetPr>
    <pageSetUpPr fitToPage="1"/>
  </sheetPr>
  <dimension ref="A1:N97"/>
  <sheetViews>
    <sheetView showGridLines="0" view="pageBreakPreview" topLeftCell="C6" zoomScaleNormal="100" zoomScaleSheetLayoutView="100" workbookViewId="0">
      <selection activeCell="F40" sqref="F40"/>
    </sheetView>
  </sheetViews>
  <sheetFormatPr defaultRowHeight="15" x14ac:dyDescent="0.25"/>
  <cols>
    <col min="1" max="1" width="9.140625" style="5" hidden="1" customWidth="1"/>
    <col min="2" max="2" width="110.7109375" style="85" customWidth="1"/>
    <col min="3" max="3" width="21.5703125" style="85" customWidth="1"/>
    <col min="4" max="4" width="16.28515625" style="85" customWidth="1"/>
    <col min="5" max="7" width="15.42578125" style="85" customWidth="1"/>
    <col min="8" max="8" width="15" style="89" bestFit="1" customWidth="1"/>
    <col min="9" max="9" width="15.140625" style="116" bestFit="1" customWidth="1"/>
    <col min="10" max="10" width="18.42578125" style="5" customWidth="1"/>
    <col min="11" max="11" width="14.7109375" style="5" customWidth="1"/>
    <col min="12" max="256" width="9.140625" style="5"/>
    <col min="257" max="257" width="0" style="5" hidden="1" customWidth="1"/>
    <col min="258" max="258" width="110.7109375" style="5" customWidth="1"/>
    <col min="259" max="259" width="21.5703125" style="5" customWidth="1"/>
    <col min="260" max="260" width="16.28515625" style="5" customWidth="1"/>
    <col min="261" max="263" width="15.42578125" style="5" customWidth="1"/>
    <col min="264" max="264" width="15" style="5" bestFit="1" customWidth="1"/>
    <col min="265" max="265" width="15.140625" style="5" bestFit="1" customWidth="1"/>
    <col min="266" max="266" width="18.42578125" style="5" customWidth="1"/>
    <col min="267" max="267" width="14.7109375" style="5" customWidth="1"/>
    <col min="268" max="512" width="9.140625" style="5"/>
    <col min="513" max="513" width="0" style="5" hidden="1" customWidth="1"/>
    <col min="514" max="514" width="110.7109375" style="5" customWidth="1"/>
    <col min="515" max="515" width="21.5703125" style="5" customWidth="1"/>
    <col min="516" max="516" width="16.28515625" style="5" customWidth="1"/>
    <col min="517" max="519" width="15.42578125" style="5" customWidth="1"/>
    <col min="520" max="520" width="15" style="5" bestFit="1" customWidth="1"/>
    <col min="521" max="521" width="15.140625" style="5" bestFit="1" customWidth="1"/>
    <col min="522" max="522" width="18.42578125" style="5" customWidth="1"/>
    <col min="523" max="523" width="14.7109375" style="5" customWidth="1"/>
    <col min="524" max="768" width="9.140625" style="5"/>
    <col min="769" max="769" width="0" style="5" hidden="1" customWidth="1"/>
    <col min="770" max="770" width="110.7109375" style="5" customWidth="1"/>
    <col min="771" max="771" width="21.5703125" style="5" customWidth="1"/>
    <col min="772" max="772" width="16.28515625" style="5" customWidth="1"/>
    <col min="773" max="775" width="15.42578125" style="5" customWidth="1"/>
    <col min="776" max="776" width="15" style="5" bestFit="1" customWidth="1"/>
    <col min="777" max="777" width="15.140625" style="5" bestFit="1" customWidth="1"/>
    <col min="778" max="778" width="18.42578125" style="5" customWidth="1"/>
    <col min="779" max="779" width="14.7109375" style="5" customWidth="1"/>
    <col min="780" max="1024" width="9.140625" style="5"/>
    <col min="1025" max="1025" width="0" style="5" hidden="1" customWidth="1"/>
    <col min="1026" max="1026" width="110.7109375" style="5" customWidth="1"/>
    <col min="1027" max="1027" width="21.5703125" style="5" customWidth="1"/>
    <col min="1028" max="1028" width="16.28515625" style="5" customWidth="1"/>
    <col min="1029" max="1031" width="15.42578125" style="5" customWidth="1"/>
    <col min="1032" max="1032" width="15" style="5" bestFit="1" customWidth="1"/>
    <col min="1033" max="1033" width="15.140625" style="5" bestFit="1" customWidth="1"/>
    <col min="1034" max="1034" width="18.42578125" style="5" customWidth="1"/>
    <col min="1035" max="1035" width="14.7109375" style="5" customWidth="1"/>
    <col min="1036" max="1280" width="9.140625" style="5"/>
    <col min="1281" max="1281" width="0" style="5" hidden="1" customWidth="1"/>
    <col min="1282" max="1282" width="110.7109375" style="5" customWidth="1"/>
    <col min="1283" max="1283" width="21.5703125" style="5" customWidth="1"/>
    <col min="1284" max="1284" width="16.28515625" style="5" customWidth="1"/>
    <col min="1285" max="1287" width="15.42578125" style="5" customWidth="1"/>
    <col min="1288" max="1288" width="15" style="5" bestFit="1" customWidth="1"/>
    <col min="1289" max="1289" width="15.140625" style="5" bestFit="1" customWidth="1"/>
    <col min="1290" max="1290" width="18.42578125" style="5" customWidth="1"/>
    <col min="1291" max="1291" width="14.7109375" style="5" customWidth="1"/>
    <col min="1292" max="1536" width="9.140625" style="5"/>
    <col min="1537" max="1537" width="0" style="5" hidden="1" customWidth="1"/>
    <col min="1538" max="1538" width="110.7109375" style="5" customWidth="1"/>
    <col min="1539" max="1539" width="21.5703125" style="5" customWidth="1"/>
    <col min="1540" max="1540" width="16.28515625" style="5" customWidth="1"/>
    <col min="1541" max="1543" width="15.42578125" style="5" customWidth="1"/>
    <col min="1544" max="1544" width="15" style="5" bestFit="1" customWidth="1"/>
    <col min="1545" max="1545" width="15.140625" style="5" bestFit="1" customWidth="1"/>
    <col min="1546" max="1546" width="18.42578125" style="5" customWidth="1"/>
    <col min="1547" max="1547" width="14.7109375" style="5" customWidth="1"/>
    <col min="1548" max="1792" width="9.140625" style="5"/>
    <col min="1793" max="1793" width="0" style="5" hidden="1" customWidth="1"/>
    <col min="1794" max="1794" width="110.7109375" style="5" customWidth="1"/>
    <col min="1795" max="1795" width="21.5703125" style="5" customWidth="1"/>
    <col min="1796" max="1796" width="16.28515625" style="5" customWidth="1"/>
    <col min="1797" max="1799" width="15.42578125" style="5" customWidth="1"/>
    <col min="1800" max="1800" width="15" style="5" bestFit="1" customWidth="1"/>
    <col min="1801" max="1801" width="15.140625" style="5" bestFit="1" customWidth="1"/>
    <col min="1802" max="1802" width="18.42578125" style="5" customWidth="1"/>
    <col min="1803" max="1803" width="14.7109375" style="5" customWidth="1"/>
    <col min="1804" max="2048" width="9.140625" style="5"/>
    <col min="2049" max="2049" width="0" style="5" hidden="1" customWidth="1"/>
    <col min="2050" max="2050" width="110.7109375" style="5" customWidth="1"/>
    <col min="2051" max="2051" width="21.5703125" style="5" customWidth="1"/>
    <col min="2052" max="2052" width="16.28515625" style="5" customWidth="1"/>
    <col min="2053" max="2055" width="15.42578125" style="5" customWidth="1"/>
    <col min="2056" max="2056" width="15" style="5" bestFit="1" customWidth="1"/>
    <col min="2057" max="2057" width="15.140625" style="5" bestFit="1" customWidth="1"/>
    <col min="2058" max="2058" width="18.42578125" style="5" customWidth="1"/>
    <col min="2059" max="2059" width="14.7109375" style="5" customWidth="1"/>
    <col min="2060" max="2304" width="9.140625" style="5"/>
    <col min="2305" max="2305" width="0" style="5" hidden="1" customWidth="1"/>
    <col min="2306" max="2306" width="110.7109375" style="5" customWidth="1"/>
    <col min="2307" max="2307" width="21.5703125" style="5" customWidth="1"/>
    <col min="2308" max="2308" width="16.28515625" style="5" customWidth="1"/>
    <col min="2309" max="2311" width="15.42578125" style="5" customWidth="1"/>
    <col min="2312" max="2312" width="15" style="5" bestFit="1" customWidth="1"/>
    <col min="2313" max="2313" width="15.140625" style="5" bestFit="1" customWidth="1"/>
    <col min="2314" max="2314" width="18.42578125" style="5" customWidth="1"/>
    <col min="2315" max="2315" width="14.7109375" style="5" customWidth="1"/>
    <col min="2316" max="2560" width="9.140625" style="5"/>
    <col min="2561" max="2561" width="0" style="5" hidden="1" customWidth="1"/>
    <col min="2562" max="2562" width="110.7109375" style="5" customWidth="1"/>
    <col min="2563" max="2563" width="21.5703125" style="5" customWidth="1"/>
    <col min="2564" max="2564" width="16.28515625" style="5" customWidth="1"/>
    <col min="2565" max="2567" width="15.42578125" style="5" customWidth="1"/>
    <col min="2568" max="2568" width="15" style="5" bestFit="1" customWidth="1"/>
    <col min="2569" max="2569" width="15.140625" style="5" bestFit="1" customWidth="1"/>
    <col min="2570" max="2570" width="18.42578125" style="5" customWidth="1"/>
    <col min="2571" max="2571" width="14.7109375" style="5" customWidth="1"/>
    <col min="2572" max="2816" width="9.140625" style="5"/>
    <col min="2817" max="2817" width="0" style="5" hidden="1" customWidth="1"/>
    <col min="2818" max="2818" width="110.7109375" style="5" customWidth="1"/>
    <col min="2819" max="2819" width="21.5703125" style="5" customWidth="1"/>
    <col min="2820" max="2820" width="16.28515625" style="5" customWidth="1"/>
    <col min="2821" max="2823" width="15.42578125" style="5" customWidth="1"/>
    <col min="2824" max="2824" width="15" style="5" bestFit="1" customWidth="1"/>
    <col min="2825" max="2825" width="15.140625" style="5" bestFit="1" customWidth="1"/>
    <col min="2826" max="2826" width="18.42578125" style="5" customWidth="1"/>
    <col min="2827" max="2827" width="14.7109375" style="5" customWidth="1"/>
    <col min="2828" max="3072" width="9.140625" style="5"/>
    <col min="3073" max="3073" width="0" style="5" hidden="1" customWidth="1"/>
    <col min="3074" max="3074" width="110.7109375" style="5" customWidth="1"/>
    <col min="3075" max="3075" width="21.5703125" style="5" customWidth="1"/>
    <col min="3076" max="3076" width="16.28515625" style="5" customWidth="1"/>
    <col min="3077" max="3079" width="15.42578125" style="5" customWidth="1"/>
    <col min="3080" max="3080" width="15" style="5" bestFit="1" customWidth="1"/>
    <col min="3081" max="3081" width="15.140625" style="5" bestFit="1" customWidth="1"/>
    <col min="3082" max="3082" width="18.42578125" style="5" customWidth="1"/>
    <col min="3083" max="3083" width="14.7109375" style="5" customWidth="1"/>
    <col min="3084" max="3328" width="9.140625" style="5"/>
    <col min="3329" max="3329" width="0" style="5" hidden="1" customWidth="1"/>
    <col min="3330" max="3330" width="110.7109375" style="5" customWidth="1"/>
    <col min="3331" max="3331" width="21.5703125" style="5" customWidth="1"/>
    <col min="3332" max="3332" width="16.28515625" style="5" customWidth="1"/>
    <col min="3333" max="3335" width="15.42578125" style="5" customWidth="1"/>
    <col min="3336" max="3336" width="15" style="5" bestFit="1" customWidth="1"/>
    <col min="3337" max="3337" width="15.140625" style="5" bestFit="1" customWidth="1"/>
    <col min="3338" max="3338" width="18.42578125" style="5" customWidth="1"/>
    <col min="3339" max="3339" width="14.7109375" style="5" customWidth="1"/>
    <col min="3340" max="3584" width="9.140625" style="5"/>
    <col min="3585" max="3585" width="0" style="5" hidden="1" customWidth="1"/>
    <col min="3586" max="3586" width="110.7109375" style="5" customWidth="1"/>
    <col min="3587" max="3587" width="21.5703125" style="5" customWidth="1"/>
    <col min="3588" max="3588" width="16.28515625" style="5" customWidth="1"/>
    <col min="3589" max="3591" width="15.42578125" style="5" customWidth="1"/>
    <col min="3592" max="3592" width="15" style="5" bestFit="1" customWidth="1"/>
    <col min="3593" max="3593" width="15.140625" style="5" bestFit="1" customWidth="1"/>
    <col min="3594" max="3594" width="18.42578125" style="5" customWidth="1"/>
    <col min="3595" max="3595" width="14.7109375" style="5" customWidth="1"/>
    <col min="3596" max="3840" width="9.140625" style="5"/>
    <col min="3841" max="3841" width="0" style="5" hidden="1" customWidth="1"/>
    <col min="3842" max="3842" width="110.7109375" style="5" customWidth="1"/>
    <col min="3843" max="3843" width="21.5703125" style="5" customWidth="1"/>
    <col min="3844" max="3844" width="16.28515625" style="5" customWidth="1"/>
    <col min="3845" max="3847" width="15.42578125" style="5" customWidth="1"/>
    <col min="3848" max="3848" width="15" style="5" bestFit="1" customWidth="1"/>
    <col min="3849" max="3849" width="15.140625" style="5" bestFit="1" customWidth="1"/>
    <col min="3850" max="3850" width="18.42578125" style="5" customWidth="1"/>
    <col min="3851" max="3851" width="14.7109375" style="5" customWidth="1"/>
    <col min="3852" max="4096" width="9.140625" style="5"/>
    <col min="4097" max="4097" width="0" style="5" hidden="1" customWidth="1"/>
    <col min="4098" max="4098" width="110.7109375" style="5" customWidth="1"/>
    <col min="4099" max="4099" width="21.5703125" style="5" customWidth="1"/>
    <col min="4100" max="4100" width="16.28515625" style="5" customWidth="1"/>
    <col min="4101" max="4103" width="15.42578125" style="5" customWidth="1"/>
    <col min="4104" max="4104" width="15" style="5" bestFit="1" customWidth="1"/>
    <col min="4105" max="4105" width="15.140625" style="5" bestFit="1" customWidth="1"/>
    <col min="4106" max="4106" width="18.42578125" style="5" customWidth="1"/>
    <col min="4107" max="4107" width="14.7109375" style="5" customWidth="1"/>
    <col min="4108" max="4352" width="9.140625" style="5"/>
    <col min="4353" max="4353" width="0" style="5" hidden="1" customWidth="1"/>
    <col min="4354" max="4354" width="110.7109375" style="5" customWidth="1"/>
    <col min="4355" max="4355" width="21.5703125" style="5" customWidth="1"/>
    <col min="4356" max="4356" width="16.28515625" style="5" customWidth="1"/>
    <col min="4357" max="4359" width="15.42578125" style="5" customWidth="1"/>
    <col min="4360" max="4360" width="15" style="5" bestFit="1" customWidth="1"/>
    <col min="4361" max="4361" width="15.140625" style="5" bestFit="1" customWidth="1"/>
    <col min="4362" max="4362" width="18.42578125" style="5" customWidth="1"/>
    <col min="4363" max="4363" width="14.7109375" style="5" customWidth="1"/>
    <col min="4364" max="4608" width="9.140625" style="5"/>
    <col min="4609" max="4609" width="0" style="5" hidden="1" customWidth="1"/>
    <col min="4610" max="4610" width="110.7109375" style="5" customWidth="1"/>
    <col min="4611" max="4611" width="21.5703125" style="5" customWidth="1"/>
    <col min="4612" max="4612" width="16.28515625" style="5" customWidth="1"/>
    <col min="4613" max="4615" width="15.42578125" style="5" customWidth="1"/>
    <col min="4616" max="4616" width="15" style="5" bestFit="1" customWidth="1"/>
    <col min="4617" max="4617" width="15.140625" style="5" bestFit="1" customWidth="1"/>
    <col min="4618" max="4618" width="18.42578125" style="5" customWidth="1"/>
    <col min="4619" max="4619" width="14.7109375" style="5" customWidth="1"/>
    <col min="4620" max="4864" width="9.140625" style="5"/>
    <col min="4865" max="4865" width="0" style="5" hidden="1" customWidth="1"/>
    <col min="4866" max="4866" width="110.7109375" style="5" customWidth="1"/>
    <col min="4867" max="4867" width="21.5703125" style="5" customWidth="1"/>
    <col min="4868" max="4868" width="16.28515625" style="5" customWidth="1"/>
    <col min="4869" max="4871" width="15.42578125" style="5" customWidth="1"/>
    <col min="4872" max="4872" width="15" style="5" bestFit="1" customWidth="1"/>
    <col min="4873" max="4873" width="15.140625" style="5" bestFit="1" customWidth="1"/>
    <col min="4874" max="4874" width="18.42578125" style="5" customWidth="1"/>
    <col min="4875" max="4875" width="14.7109375" style="5" customWidth="1"/>
    <col min="4876" max="5120" width="9.140625" style="5"/>
    <col min="5121" max="5121" width="0" style="5" hidden="1" customWidth="1"/>
    <col min="5122" max="5122" width="110.7109375" style="5" customWidth="1"/>
    <col min="5123" max="5123" width="21.5703125" style="5" customWidth="1"/>
    <col min="5124" max="5124" width="16.28515625" style="5" customWidth="1"/>
    <col min="5125" max="5127" width="15.42578125" style="5" customWidth="1"/>
    <col min="5128" max="5128" width="15" style="5" bestFit="1" customWidth="1"/>
    <col min="5129" max="5129" width="15.140625" style="5" bestFit="1" customWidth="1"/>
    <col min="5130" max="5130" width="18.42578125" style="5" customWidth="1"/>
    <col min="5131" max="5131" width="14.7109375" style="5" customWidth="1"/>
    <col min="5132" max="5376" width="9.140625" style="5"/>
    <col min="5377" max="5377" width="0" style="5" hidden="1" customWidth="1"/>
    <col min="5378" max="5378" width="110.7109375" style="5" customWidth="1"/>
    <col min="5379" max="5379" width="21.5703125" style="5" customWidth="1"/>
    <col min="5380" max="5380" width="16.28515625" style="5" customWidth="1"/>
    <col min="5381" max="5383" width="15.42578125" style="5" customWidth="1"/>
    <col min="5384" max="5384" width="15" style="5" bestFit="1" customWidth="1"/>
    <col min="5385" max="5385" width="15.140625" style="5" bestFit="1" customWidth="1"/>
    <col min="5386" max="5386" width="18.42578125" style="5" customWidth="1"/>
    <col min="5387" max="5387" width="14.7109375" style="5" customWidth="1"/>
    <col min="5388" max="5632" width="9.140625" style="5"/>
    <col min="5633" max="5633" width="0" style="5" hidden="1" customWidth="1"/>
    <col min="5634" max="5634" width="110.7109375" style="5" customWidth="1"/>
    <col min="5635" max="5635" width="21.5703125" style="5" customWidth="1"/>
    <col min="5636" max="5636" width="16.28515625" style="5" customWidth="1"/>
    <col min="5637" max="5639" width="15.42578125" style="5" customWidth="1"/>
    <col min="5640" max="5640" width="15" style="5" bestFit="1" customWidth="1"/>
    <col min="5641" max="5641" width="15.140625" style="5" bestFit="1" customWidth="1"/>
    <col min="5642" max="5642" width="18.42578125" style="5" customWidth="1"/>
    <col min="5643" max="5643" width="14.7109375" style="5" customWidth="1"/>
    <col min="5644" max="5888" width="9.140625" style="5"/>
    <col min="5889" max="5889" width="0" style="5" hidden="1" customWidth="1"/>
    <col min="5890" max="5890" width="110.7109375" style="5" customWidth="1"/>
    <col min="5891" max="5891" width="21.5703125" style="5" customWidth="1"/>
    <col min="5892" max="5892" width="16.28515625" style="5" customWidth="1"/>
    <col min="5893" max="5895" width="15.42578125" style="5" customWidth="1"/>
    <col min="5896" max="5896" width="15" style="5" bestFit="1" customWidth="1"/>
    <col min="5897" max="5897" width="15.140625" style="5" bestFit="1" customWidth="1"/>
    <col min="5898" max="5898" width="18.42578125" style="5" customWidth="1"/>
    <col min="5899" max="5899" width="14.7109375" style="5" customWidth="1"/>
    <col min="5900" max="6144" width="9.140625" style="5"/>
    <col min="6145" max="6145" width="0" style="5" hidden="1" customWidth="1"/>
    <col min="6146" max="6146" width="110.7109375" style="5" customWidth="1"/>
    <col min="6147" max="6147" width="21.5703125" style="5" customWidth="1"/>
    <col min="6148" max="6148" width="16.28515625" style="5" customWidth="1"/>
    <col min="6149" max="6151" width="15.42578125" style="5" customWidth="1"/>
    <col min="6152" max="6152" width="15" style="5" bestFit="1" customWidth="1"/>
    <col min="6153" max="6153" width="15.140625" style="5" bestFit="1" customWidth="1"/>
    <col min="6154" max="6154" width="18.42578125" style="5" customWidth="1"/>
    <col min="6155" max="6155" width="14.7109375" style="5" customWidth="1"/>
    <col min="6156" max="6400" width="9.140625" style="5"/>
    <col min="6401" max="6401" width="0" style="5" hidden="1" customWidth="1"/>
    <col min="6402" max="6402" width="110.7109375" style="5" customWidth="1"/>
    <col min="6403" max="6403" width="21.5703125" style="5" customWidth="1"/>
    <col min="6404" max="6404" width="16.28515625" style="5" customWidth="1"/>
    <col min="6405" max="6407" width="15.42578125" style="5" customWidth="1"/>
    <col min="6408" max="6408" width="15" style="5" bestFit="1" customWidth="1"/>
    <col min="6409" max="6409" width="15.140625" style="5" bestFit="1" customWidth="1"/>
    <col min="6410" max="6410" width="18.42578125" style="5" customWidth="1"/>
    <col min="6411" max="6411" width="14.7109375" style="5" customWidth="1"/>
    <col min="6412" max="6656" width="9.140625" style="5"/>
    <col min="6657" max="6657" width="0" style="5" hidden="1" customWidth="1"/>
    <col min="6658" max="6658" width="110.7109375" style="5" customWidth="1"/>
    <col min="6659" max="6659" width="21.5703125" style="5" customWidth="1"/>
    <col min="6660" max="6660" width="16.28515625" style="5" customWidth="1"/>
    <col min="6661" max="6663" width="15.42578125" style="5" customWidth="1"/>
    <col min="6664" max="6664" width="15" style="5" bestFit="1" customWidth="1"/>
    <col min="6665" max="6665" width="15.140625" style="5" bestFit="1" customWidth="1"/>
    <col min="6666" max="6666" width="18.42578125" style="5" customWidth="1"/>
    <col min="6667" max="6667" width="14.7109375" style="5" customWidth="1"/>
    <col min="6668" max="6912" width="9.140625" style="5"/>
    <col min="6913" max="6913" width="0" style="5" hidden="1" customWidth="1"/>
    <col min="6914" max="6914" width="110.7109375" style="5" customWidth="1"/>
    <col min="6915" max="6915" width="21.5703125" style="5" customWidth="1"/>
    <col min="6916" max="6916" width="16.28515625" style="5" customWidth="1"/>
    <col min="6917" max="6919" width="15.42578125" style="5" customWidth="1"/>
    <col min="6920" max="6920" width="15" style="5" bestFit="1" customWidth="1"/>
    <col min="6921" max="6921" width="15.140625" style="5" bestFit="1" customWidth="1"/>
    <col min="6922" max="6922" width="18.42578125" style="5" customWidth="1"/>
    <col min="6923" max="6923" width="14.7109375" style="5" customWidth="1"/>
    <col min="6924" max="7168" width="9.140625" style="5"/>
    <col min="7169" max="7169" width="0" style="5" hidden="1" customWidth="1"/>
    <col min="7170" max="7170" width="110.7109375" style="5" customWidth="1"/>
    <col min="7171" max="7171" width="21.5703125" style="5" customWidth="1"/>
    <col min="7172" max="7172" width="16.28515625" style="5" customWidth="1"/>
    <col min="7173" max="7175" width="15.42578125" style="5" customWidth="1"/>
    <col min="7176" max="7176" width="15" style="5" bestFit="1" customWidth="1"/>
    <col min="7177" max="7177" width="15.140625" style="5" bestFit="1" customWidth="1"/>
    <col min="7178" max="7178" width="18.42578125" style="5" customWidth="1"/>
    <col min="7179" max="7179" width="14.7109375" style="5" customWidth="1"/>
    <col min="7180" max="7424" width="9.140625" style="5"/>
    <col min="7425" max="7425" width="0" style="5" hidden="1" customWidth="1"/>
    <col min="7426" max="7426" width="110.7109375" style="5" customWidth="1"/>
    <col min="7427" max="7427" width="21.5703125" style="5" customWidth="1"/>
    <col min="7428" max="7428" width="16.28515625" style="5" customWidth="1"/>
    <col min="7429" max="7431" width="15.42578125" style="5" customWidth="1"/>
    <col min="7432" max="7432" width="15" style="5" bestFit="1" customWidth="1"/>
    <col min="7433" max="7433" width="15.140625" style="5" bestFit="1" customWidth="1"/>
    <col min="7434" max="7434" width="18.42578125" style="5" customWidth="1"/>
    <col min="7435" max="7435" width="14.7109375" style="5" customWidth="1"/>
    <col min="7436" max="7680" width="9.140625" style="5"/>
    <col min="7681" max="7681" width="0" style="5" hidden="1" customWidth="1"/>
    <col min="7682" max="7682" width="110.7109375" style="5" customWidth="1"/>
    <col min="7683" max="7683" width="21.5703125" style="5" customWidth="1"/>
    <col min="7684" max="7684" width="16.28515625" style="5" customWidth="1"/>
    <col min="7685" max="7687" width="15.42578125" style="5" customWidth="1"/>
    <col min="7688" max="7688" width="15" style="5" bestFit="1" customWidth="1"/>
    <col min="7689" max="7689" width="15.140625" style="5" bestFit="1" customWidth="1"/>
    <col min="7690" max="7690" width="18.42578125" style="5" customWidth="1"/>
    <col min="7691" max="7691" width="14.7109375" style="5" customWidth="1"/>
    <col min="7692" max="7936" width="9.140625" style="5"/>
    <col min="7937" max="7937" width="0" style="5" hidden="1" customWidth="1"/>
    <col min="7938" max="7938" width="110.7109375" style="5" customWidth="1"/>
    <col min="7939" max="7939" width="21.5703125" style="5" customWidth="1"/>
    <col min="7940" max="7940" width="16.28515625" style="5" customWidth="1"/>
    <col min="7941" max="7943" width="15.42578125" style="5" customWidth="1"/>
    <col min="7944" max="7944" width="15" style="5" bestFit="1" customWidth="1"/>
    <col min="7945" max="7945" width="15.140625" style="5" bestFit="1" customWidth="1"/>
    <col min="7946" max="7946" width="18.42578125" style="5" customWidth="1"/>
    <col min="7947" max="7947" width="14.7109375" style="5" customWidth="1"/>
    <col min="7948" max="8192" width="9.140625" style="5"/>
    <col min="8193" max="8193" width="0" style="5" hidden="1" customWidth="1"/>
    <col min="8194" max="8194" width="110.7109375" style="5" customWidth="1"/>
    <col min="8195" max="8195" width="21.5703125" style="5" customWidth="1"/>
    <col min="8196" max="8196" width="16.28515625" style="5" customWidth="1"/>
    <col min="8197" max="8199" width="15.42578125" style="5" customWidth="1"/>
    <col min="8200" max="8200" width="15" style="5" bestFit="1" customWidth="1"/>
    <col min="8201" max="8201" width="15.140625" style="5" bestFit="1" customWidth="1"/>
    <col min="8202" max="8202" width="18.42578125" style="5" customWidth="1"/>
    <col min="8203" max="8203" width="14.7109375" style="5" customWidth="1"/>
    <col min="8204" max="8448" width="9.140625" style="5"/>
    <col min="8449" max="8449" width="0" style="5" hidden="1" customWidth="1"/>
    <col min="8450" max="8450" width="110.7109375" style="5" customWidth="1"/>
    <col min="8451" max="8451" width="21.5703125" style="5" customWidth="1"/>
    <col min="8452" max="8452" width="16.28515625" style="5" customWidth="1"/>
    <col min="8453" max="8455" width="15.42578125" style="5" customWidth="1"/>
    <col min="8456" max="8456" width="15" style="5" bestFit="1" customWidth="1"/>
    <col min="8457" max="8457" width="15.140625" style="5" bestFit="1" customWidth="1"/>
    <col min="8458" max="8458" width="18.42578125" style="5" customWidth="1"/>
    <col min="8459" max="8459" width="14.7109375" style="5" customWidth="1"/>
    <col min="8460" max="8704" width="9.140625" style="5"/>
    <col min="8705" max="8705" width="0" style="5" hidden="1" customWidth="1"/>
    <col min="8706" max="8706" width="110.7109375" style="5" customWidth="1"/>
    <col min="8707" max="8707" width="21.5703125" style="5" customWidth="1"/>
    <col min="8708" max="8708" width="16.28515625" style="5" customWidth="1"/>
    <col min="8709" max="8711" width="15.42578125" style="5" customWidth="1"/>
    <col min="8712" max="8712" width="15" style="5" bestFit="1" customWidth="1"/>
    <col min="8713" max="8713" width="15.140625" style="5" bestFit="1" customWidth="1"/>
    <col min="8714" max="8714" width="18.42578125" style="5" customWidth="1"/>
    <col min="8715" max="8715" width="14.7109375" style="5" customWidth="1"/>
    <col min="8716" max="8960" width="9.140625" style="5"/>
    <col min="8961" max="8961" width="0" style="5" hidden="1" customWidth="1"/>
    <col min="8962" max="8962" width="110.7109375" style="5" customWidth="1"/>
    <col min="8963" max="8963" width="21.5703125" style="5" customWidth="1"/>
    <col min="8964" max="8964" width="16.28515625" style="5" customWidth="1"/>
    <col min="8965" max="8967" width="15.42578125" style="5" customWidth="1"/>
    <col min="8968" max="8968" width="15" style="5" bestFit="1" customWidth="1"/>
    <col min="8969" max="8969" width="15.140625" style="5" bestFit="1" customWidth="1"/>
    <col min="8970" max="8970" width="18.42578125" style="5" customWidth="1"/>
    <col min="8971" max="8971" width="14.7109375" style="5" customWidth="1"/>
    <col min="8972" max="9216" width="9.140625" style="5"/>
    <col min="9217" max="9217" width="0" style="5" hidden="1" customWidth="1"/>
    <col min="9218" max="9218" width="110.7109375" style="5" customWidth="1"/>
    <col min="9219" max="9219" width="21.5703125" style="5" customWidth="1"/>
    <col min="9220" max="9220" width="16.28515625" style="5" customWidth="1"/>
    <col min="9221" max="9223" width="15.42578125" style="5" customWidth="1"/>
    <col min="9224" max="9224" width="15" style="5" bestFit="1" customWidth="1"/>
    <col min="9225" max="9225" width="15.140625" style="5" bestFit="1" customWidth="1"/>
    <col min="9226" max="9226" width="18.42578125" style="5" customWidth="1"/>
    <col min="9227" max="9227" width="14.7109375" style="5" customWidth="1"/>
    <col min="9228" max="9472" width="9.140625" style="5"/>
    <col min="9473" max="9473" width="0" style="5" hidden="1" customWidth="1"/>
    <col min="9474" max="9474" width="110.7109375" style="5" customWidth="1"/>
    <col min="9475" max="9475" width="21.5703125" style="5" customWidth="1"/>
    <col min="9476" max="9476" width="16.28515625" style="5" customWidth="1"/>
    <col min="9477" max="9479" width="15.42578125" style="5" customWidth="1"/>
    <col min="9480" max="9480" width="15" style="5" bestFit="1" customWidth="1"/>
    <col min="9481" max="9481" width="15.140625" style="5" bestFit="1" customWidth="1"/>
    <col min="9482" max="9482" width="18.42578125" style="5" customWidth="1"/>
    <col min="9483" max="9483" width="14.7109375" style="5" customWidth="1"/>
    <col min="9484" max="9728" width="9.140625" style="5"/>
    <col min="9729" max="9729" width="0" style="5" hidden="1" customWidth="1"/>
    <col min="9730" max="9730" width="110.7109375" style="5" customWidth="1"/>
    <col min="9731" max="9731" width="21.5703125" style="5" customWidth="1"/>
    <col min="9732" max="9732" width="16.28515625" style="5" customWidth="1"/>
    <col min="9733" max="9735" width="15.42578125" style="5" customWidth="1"/>
    <col min="9736" max="9736" width="15" style="5" bestFit="1" customWidth="1"/>
    <col min="9737" max="9737" width="15.140625" style="5" bestFit="1" customWidth="1"/>
    <col min="9738" max="9738" width="18.42578125" style="5" customWidth="1"/>
    <col min="9739" max="9739" width="14.7109375" style="5" customWidth="1"/>
    <col min="9740" max="9984" width="9.140625" style="5"/>
    <col min="9985" max="9985" width="0" style="5" hidden="1" customWidth="1"/>
    <col min="9986" max="9986" width="110.7109375" style="5" customWidth="1"/>
    <col min="9987" max="9987" width="21.5703125" style="5" customWidth="1"/>
    <col min="9988" max="9988" width="16.28515625" style="5" customWidth="1"/>
    <col min="9989" max="9991" width="15.42578125" style="5" customWidth="1"/>
    <col min="9992" max="9992" width="15" style="5" bestFit="1" customWidth="1"/>
    <col min="9993" max="9993" width="15.140625" style="5" bestFit="1" customWidth="1"/>
    <col min="9994" max="9994" width="18.42578125" style="5" customWidth="1"/>
    <col min="9995" max="9995" width="14.7109375" style="5" customWidth="1"/>
    <col min="9996" max="10240" width="9.140625" style="5"/>
    <col min="10241" max="10241" width="0" style="5" hidden="1" customWidth="1"/>
    <col min="10242" max="10242" width="110.7109375" style="5" customWidth="1"/>
    <col min="10243" max="10243" width="21.5703125" style="5" customWidth="1"/>
    <col min="10244" max="10244" width="16.28515625" style="5" customWidth="1"/>
    <col min="10245" max="10247" width="15.42578125" style="5" customWidth="1"/>
    <col min="10248" max="10248" width="15" style="5" bestFit="1" customWidth="1"/>
    <col min="10249" max="10249" width="15.140625" style="5" bestFit="1" customWidth="1"/>
    <col min="10250" max="10250" width="18.42578125" style="5" customWidth="1"/>
    <col min="10251" max="10251" width="14.7109375" style="5" customWidth="1"/>
    <col min="10252" max="10496" width="9.140625" style="5"/>
    <col min="10497" max="10497" width="0" style="5" hidden="1" customWidth="1"/>
    <col min="10498" max="10498" width="110.7109375" style="5" customWidth="1"/>
    <col min="10499" max="10499" width="21.5703125" style="5" customWidth="1"/>
    <col min="10500" max="10500" width="16.28515625" style="5" customWidth="1"/>
    <col min="10501" max="10503" width="15.42578125" style="5" customWidth="1"/>
    <col min="10504" max="10504" width="15" style="5" bestFit="1" customWidth="1"/>
    <col min="10505" max="10505" width="15.140625" style="5" bestFit="1" customWidth="1"/>
    <col min="10506" max="10506" width="18.42578125" style="5" customWidth="1"/>
    <col min="10507" max="10507" width="14.7109375" style="5" customWidth="1"/>
    <col min="10508" max="10752" width="9.140625" style="5"/>
    <col min="10753" max="10753" width="0" style="5" hidden="1" customWidth="1"/>
    <col min="10754" max="10754" width="110.7109375" style="5" customWidth="1"/>
    <col min="10755" max="10755" width="21.5703125" style="5" customWidth="1"/>
    <col min="10756" max="10756" width="16.28515625" style="5" customWidth="1"/>
    <col min="10757" max="10759" width="15.42578125" style="5" customWidth="1"/>
    <col min="10760" max="10760" width="15" style="5" bestFit="1" customWidth="1"/>
    <col min="10761" max="10761" width="15.140625" style="5" bestFit="1" customWidth="1"/>
    <col min="10762" max="10762" width="18.42578125" style="5" customWidth="1"/>
    <col min="10763" max="10763" width="14.7109375" style="5" customWidth="1"/>
    <col min="10764" max="11008" width="9.140625" style="5"/>
    <col min="11009" max="11009" width="0" style="5" hidden="1" customWidth="1"/>
    <col min="11010" max="11010" width="110.7109375" style="5" customWidth="1"/>
    <col min="11011" max="11011" width="21.5703125" style="5" customWidth="1"/>
    <col min="11012" max="11012" width="16.28515625" style="5" customWidth="1"/>
    <col min="11013" max="11015" width="15.42578125" style="5" customWidth="1"/>
    <col min="11016" max="11016" width="15" style="5" bestFit="1" customWidth="1"/>
    <col min="11017" max="11017" width="15.140625" style="5" bestFit="1" customWidth="1"/>
    <col min="11018" max="11018" width="18.42578125" style="5" customWidth="1"/>
    <col min="11019" max="11019" width="14.7109375" style="5" customWidth="1"/>
    <col min="11020" max="11264" width="9.140625" style="5"/>
    <col min="11265" max="11265" width="0" style="5" hidden="1" customWidth="1"/>
    <col min="11266" max="11266" width="110.7109375" style="5" customWidth="1"/>
    <col min="11267" max="11267" width="21.5703125" style="5" customWidth="1"/>
    <col min="11268" max="11268" width="16.28515625" style="5" customWidth="1"/>
    <col min="11269" max="11271" width="15.42578125" style="5" customWidth="1"/>
    <col min="11272" max="11272" width="15" style="5" bestFit="1" customWidth="1"/>
    <col min="11273" max="11273" width="15.140625" style="5" bestFit="1" customWidth="1"/>
    <col min="11274" max="11274" width="18.42578125" style="5" customWidth="1"/>
    <col min="11275" max="11275" width="14.7109375" style="5" customWidth="1"/>
    <col min="11276" max="11520" width="9.140625" style="5"/>
    <col min="11521" max="11521" width="0" style="5" hidden="1" customWidth="1"/>
    <col min="11522" max="11522" width="110.7109375" style="5" customWidth="1"/>
    <col min="11523" max="11523" width="21.5703125" style="5" customWidth="1"/>
    <col min="11524" max="11524" width="16.28515625" style="5" customWidth="1"/>
    <col min="11525" max="11527" width="15.42578125" style="5" customWidth="1"/>
    <col min="11528" max="11528" width="15" style="5" bestFit="1" customWidth="1"/>
    <col min="11529" max="11529" width="15.140625" style="5" bestFit="1" customWidth="1"/>
    <col min="11530" max="11530" width="18.42578125" style="5" customWidth="1"/>
    <col min="11531" max="11531" width="14.7109375" style="5" customWidth="1"/>
    <col min="11532" max="11776" width="9.140625" style="5"/>
    <col min="11777" max="11777" width="0" style="5" hidden="1" customWidth="1"/>
    <col min="11778" max="11778" width="110.7109375" style="5" customWidth="1"/>
    <col min="11779" max="11779" width="21.5703125" style="5" customWidth="1"/>
    <col min="11780" max="11780" width="16.28515625" style="5" customWidth="1"/>
    <col min="11781" max="11783" width="15.42578125" style="5" customWidth="1"/>
    <col min="11784" max="11784" width="15" style="5" bestFit="1" customWidth="1"/>
    <col min="11785" max="11785" width="15.140625" style="5" bestFit="1" customWidth="1"/>
    <col min="11786" max="11786" width="18.42578125" style="5" customWidth="1"/>
    <col min="11787" max="11787" width="14.7109375" style="5" customWidth="1"/>
    <col min="11788" max="12032" width="9.140625" style="5"/>
    <col min="12033" max="12033" width="0" style="5" hidden="1" customWidth="1"/>
    <col min="12034" max="12034" width="110.7109375" style="5" customWidth="1"/>
    <col min="12035" max="12035" width="21.5703125" style="5" customWidth="1"/>
    <col min="12036" max="12036" width="16.28515625" style="5" customWidth="1"/>
    <col min="12037" max="12039" width="15.42578125" style="5" customWidth="1"/>
    <col min="12040" max="12040" width="15" style="5" bestFit="1" customWidth="1"/>
    <col min="12041" max="12041" width="15.140625" style="5" bestFit="1" customWidth="1"/>
    <col min="12042" max="12042" width="18.42578125" style="5" customWidth="1"/>
    <col min="12043" max="12043" width="14.7109375" style="5" customWidth="1"/>
    <col min="12044" max="12288" width="9.140625" style="5"/>
    <col min="12289" max="12289" width="0" style="5" hidden="1" customWidth="1"/>
    <col min="12290" max="12290" width="110.7109375" style="5" customWidth="1"/>
    <col min="12291" max="12291" width="21.5703125" style="5" customWidth="1"/>
    <col min="12292" max="12292" width="16.28515625" style="5" customWidth="1"/>
    <col min="12293" max="12295" width="15.42578125" style="5" customWidth="1"/>
    <col min="12296" max="12296" width="15" style="5" bestFit="1" customWidth="1"/>
    <col min="12297" max="12297" width="15.140625" style="5" bestFit="1" customWidth="1"/>
    <col min="12298" max="12298" width="18.42578125" style="5" customWidth="1"/>
    <col min="12299" max="12299" width="14.7109375" style="5" customWidth="1"/>
    <col min="12300" max="12544" width="9.140625" style="5"/>
    <col min="12545" max="12545" width="0" style="5" hidden="1" customWidth="1"/>
    <col min="12546" max="12546" width="110.7109375" style="5" customWidth="1"/>
    <col min="12547" max="12547" width="21.5703125" style="5" customWidth="1"/>
    <col min="12548" max="12548" width="16.28515625" style="5" customWidth="1"/>
    <col min="12549" max="12551" width="15.42578125" style="5" customWidth="1"/>
    <col min="12552" max="12552" width="15" style="5" bestFit="1" customWidth="1"/>
    <col min="12553" max="12553" width="15.140625" style="5" bestFit="1" customWidth="1"/>
    <col min="12554" max="12554" width="18.42578125" style="5" customWidth="1"/>
    <col min="12555" max="12555" width="14.7109375" style="5" customWidth="1"/>
    <col min="12556" max="12800" width="9.140625" style="5"/>
    <col min="12801" max="12801" width="0" style="5" hidden="1" customWidth="1"/>
    <col min="12802" max="12802" width="110.7109375" style="5" customWidth="1"/>
    <col min="12803" max="12803" width="21.5703125" style="5" customWidth="1"/>
    <col min="12804" max="12804" width="16.28515625" style="5" customWidth="1"/>
    <col min="12805" max="12807" width="15.42578125" style="5" customWidth="1"/>
    <col min="12808" max="12808" width="15" style="5" bestFit="1" customWidth="1"/>
    <col min="12809" max="12809" width="15.140625" style="5" bestFit="1" customWidth="1"/>
    <col min="12810" max="12810" width="18.42578125" style="5" customWidth="1"/>
    <col min="12811" max="12811" width="14.7109375" style="5" customWidth="1"/>
    <col min="12812" max="13056" width="9.140625" style="5"/>
    <col min="13057" max="13057" width="0" style="5" hidden="1" customWidth="1"/>
    <col min="13058" max="13058" width="110.7109375" style="5" customWidth="1"/>
    <col min="13059" max="13059" width="21.5703125" style="5" customWidth="1"/>
    <col min="13060" max="13060" width="16.28515625" style="5" customWidth="1"/>
    <col min="13061" max="13063" width="15.42578125" style="5" customWidth="1"/>
    <col min="13064" max="13064" width="15" style="5" bestFit="1" customWidth="1"/>
    <col min="13065" max="13065" width="15.140625" style="5" bestFit="1" customWidth="1"/>
    <col min="13066" max="13066" width="18.42578125" style="5" customWidth="1"/>
    <col min="13067" max="13067" width="14.7109375" style="5" customWidth="1"/>
    <col min="13068" max="13312" width="9.140625" style="5"/>
    <col min="13313" max="13313" width="0" style="5" hidden="1" customWidth="1"/>
    <col min="13314" max="13314" width="110.7109375" style="5" customWidth="1"/>
    <col min="13315" max="13315" width="21.5703125" style="5" customWidth="1"/>
    <col min="13316" max="13316" width="16.28515625" style="5" customWidth="1"/>
    <col min="13317" max="13319" width="15.42578125" style="5" customWidth="1"/>
    <col min="13320" max="13320" width="15" style="5" bestFit="1" customWidth="1"/>
    <col min="13321" max="13321" width="15.140625" style="5" bestFit="1" customWidth="1"/>
    <col min="13322" max="13322" width="18.42578125" style="5" customWidth="1"/>
    <col min="13323" max="13323" width="14.7109375" style="5" customWidth="1"/>
    <col min="13324" max="13568" width="9.140625" style="5"/>
    <col min="13569" max="13569" width="0" style="5" hidden="1" customWidth="1"/>
    <col min="13570" max="13570" width="110.7109375" style="5" customWidth="1"/>
    <col min="13571" max="13571" width="21.5703125" style="5" customWidth="1"/>
    <col min="13572" max="13572" width="16.28515625" style="5" customWidth="1"/>
    <col min="13573" max="13575" width="15.42578125" style="5" customWidth="1"/>
    <col min="13576" max="13576" width="15" style="5" bestFit="1" customWidth="1"/>
    <col min="13577" max="13577" width="15.140625" style="5" bestFit="1" customWidth="1"/>
    <col min="13578" max="13578" width="18.42578125" style="5" customWidth="1"/>
    <col min="13579" max="13579" width="14.7109375" style="5" customWidth="1"/>
    <col min="13580" max="13824" width="9.140625" style="5"/>
    <col min="13825" max="13825" width="0" style="5" hidden="1" customWidth="1"/>
    <col min="13826" max="13826" width="110.7109375" style="5" customWidth="1"/>
    <col min="13827" max="13827" width="21.5703125" style="5" customWidth="1"/>
    <col min="13828" max="13828" width="16.28515625" style="5" customWidth="1"/>
    <col min="13829" max="13831" width="15.42578125" style="5" customWidth="1"/>
    <col min="13832" max="13832" width="15" style="5" bestFit="1" customWidth="1"/>
    <col min="13833" max="13833" width="15.140625" style="5" bestFit="1" customWidth="1"/>
    <col min="13834" max="13834" width="18.42578125" style="5" customWidth="1"/>
    <col min="13835" max="13835" width="14.7109375" style="5" customWidth="1"/>
    <col min="13836" max="14080" width="9.140625" style="5"/>
    <col min="14081" max="14081" width="0" style="5" hidden="1" customWidth="1"/>
    <col min="14082" max="14082" width="110.7109375" style="5" customWidth="1"/>
    <col min="14083" max="14083" width="21.5703125" style="5" customWidth="1"/>
    <col min="14084" max="14084" width="16.28515625" style="5" customWidth="1"/>
    <col min="14085" max="14087" width="15.42578125" style="5" customWidth="1"/>
    <col min="14088" max="14088" width="15" style="5" bestFit="1" customWidth="1"/>
    <col min="14089" max="14089" width="15.140625" style="5" bestFit="1" customWidth="1"/>
    <col min="14090" max="14090" width="18.42578125" style="5" customWidth="1"/>
    <col min="14091" max="14091" width="14.7109375" style="5" customWidth="1"/>
    <col min="14092" max="14336" width="9.140625" style="5"/>
    <col min="14337" max="14337" width="0" style="5" hidden="1" customWidth="1"/>
    <col min="14338" max="14338" width="110.7109375" style="5" customWidth="1"/>
    <col min="14339" max="14339" width="21.5703125" style="5" customWidth="1"/>
    <col min="14340" max="14340" width="16.28515625" style="5" customWidth="1"/>
    <col min="14341" max="14343" width="15.42578125" style="5" customWidth="1"/>
    <col min="14344" max="14344" width="15" style="5" bestFit="1" customWidth="1"/>
    <col min="14345" max="14345" width="15.140625" style="5" bestFit="1" customWidth="1"/>
    <col min="14346" max="14346" width="18.42578125" style="5" customWidth="1"/>
    <col min="14347" max="14347" width="14.7109375" style="5" customWidth="1"/>
    <col min="14348" max="14592" width="9.140625" style="5"/>
    <col min="14593" max="14593" width="0" style="5" hidden="1" customWidth="1"/>
    <col min="14594" max="14594" width="110.7109375" style="5" customWidth="1"/>
    <col min="14595" max="14595" width="21.5703125" style="5" customWidth="1"/>
    <col min="14596" max="14596" width="16.28515625" style="5" customWidth="1"/>
    <col min="14597" max="14599" width="15.42578125" style="5" customWidth="1"/>
    <col min="14600" max="14600" width="15" style="5" bestFit="1" customWidth="1"/>
    <col min="14601" max="14601" width="15.140625" style="5" bestFit="1" customWidth="1"/>
    <col min="14602" max="14602" width="18.42578125" style="5" customWidth="1"/>
    <col min="14603" max="14603" width="14.7109375" style="5" customWidth="1"/>
    <col min="14604" max="14848" width="9.140625" style="5"/>
    <col min="14849" max="14849" width="0" style="5" hidden="1" customWidth="1"/>
    <col min="14850" max="14850" width="110.7109375" style="5" customWidth="1"/>
    <col min="14851" max="14851" width="21.5703125" style="5" customWidth="1"/>
    <col min="14852" max="14852" width="16.28515625" style="5" customWidth="1"/>
    <col min="14853" max="14855" width="15.42578125" style="5" customWidth="1"/>
    <col min="14856" max="14856" width="15" style="5" bestFit="1" customWidth="1"/>
    <col min="14857" max="14857" width="15.140625" style="5" bestFit="1" customWidth="1"/>
    <col min="14858" max="14858" width="18.42578125" style="5" customWidth="1"/>
    <col min="14859" max="14859" width="14.7109375" style="5" customWidth="1"/>
    <col min="14860" max="15104" width="9.140625" style="5"/>
    <col min="15105" max="15105" width="0" style="5" hidden="1" customWidth="1"/>
    <col min="15106" max="15106" width="110.7109375" style="5" customWidth="1"/>
    <col min="15107" max="15107" width="21.5703125" style="5" customWidth="1"/>
    <col min="15108" max="15108" width="16.28515625" style="5" customWidth="1"/>
    <col min="15109" max="15111" width="15.42578125" style="5" customWidth="1"/>
    <col min="15112" max="15112" width="15" style="5" bestFit="1" customWidth="1"/>
    <col min="15113" max="15113" width="15.140625" style="5" bestFit="1" customWidth="1"/>
    <col min="15114" max="15114" width="18.42578125" style="5" customWidth="1"/>
    <col min="15115" max="15115" width="14.7109375" style="5" customWidth="1"/>
    <col min="15116" max="15360" width="9.140625" style="5"/>
    <col min="15361" max="15361" width="0" style="5" hidden="1" customWidth="1"/>
    <col min="15362" max="15362" width="110.7109375" style="5" customWidth="1"/>
    <col min="15363" max="15363" width="21.5703125" style="5" customWidth="1"/>
    <col min="15364" max="15364" width="16.28515625" style="5" customWidth="1"/>
    <col min="15365" max="15367" width="15.42578125" style="5" customWidth="1"/>
    <col min="15368" max="15368" width="15" style="5" bestFit="1" customWidth="1"/>
    <col min="15369" max="15369" width="15.140625" style="5" bestFit="1" customWidth="1"/>
    <col min="15370" max="15370" width="18.42578125" style="5" customWidth="1"/>
    <col min="15371" max="15371" width="14.7109375" style="5" customWidth="1"/>
    <col min="15372" max="15616" width="9.140625" style="5"/>
    <col min="15617" max="15617" width="0" style="5" hidden="1" customWidth="1"/>
    <col min="15618" max="15618" width="110.7109375" style="5" customWidth="1"/>
    <col min="15619" max="15619" width="21.5703125" style="5" customWidth="1"/>
    <col min="15620" max="15620" width="16.28515625" style="5" customWidth="1"/>
    <col min="15621" max="15623" width="15.42578125" style="5" customWidth="1"/>
    <col min="15624" max="15624" width="15" style="5" bestFit="1" customWidth="1"/>
    <col min="15625" max="15625" width="15.140625" style="5" bestFit="1" customWidth="1"/>
    <col min="15626" max="15626" width="18.42578125" style="5" customWidth="1"/>
    <col min="15627" max="15627" width="14.7109375" style="5" customWidth="1"/>
    <col min="15628" max="15872" width="9.140625" style="5"/>
    <col min="15873" max="15873" width="0" style="5" hidden="1" customWidth="1"/>
    <col min="15874" max="15874" width="110.7109375" style="5" customWidth="1"/>
    <col min="15875" max="15875" width="21.5703125" style="5" customWidth="1"/>
    <col min="15876" max="15876" width="16.28515625" style="5" customWidth="1"/>
    <col min="15877" max="15879" width="15.42578125" style="5" customWidth="1"/>
    <col min="15880" max="15880" width="15" style="5" bestFit="1" customWidth="1"/>
    <col min="15881" max="15881" width="15.140625" style="5" bestFit="1" customWidth="1"/>
    <col min="15882" max="15882" width="18.42578125" style="5" customWidth="1"/>
    <col min="15883" max="15883" width="14.7109375" style="5" customWidth="1"/>
    <col min="15884" max="16128" width="9.140625" style="5"/>
    <col min="16129" max="16129" width="0" style="5" hidden="1" customWidth="1"/>
    <col min="16130" max="16130" width="110.7109375" style="5" customWidth="1"/>
    <col min="16131" max="16131" width="21.5703125" style="5" customWidth="1"/>
    <col min="16132" max="16132" width="16.28515625" style="5" customWidth="1"/>
    <col min="16133" max="16135" width="15.42578125" style="5" customWidth="1"/>
    <col min="16136" max="16136" width="15" style="5" bestFit="1" customWidth="1"/>
    <col min="16137" max="16137" width="15.140625" style="5" bestFit="1" customWidth="1"/>
    <col min="16138" max="16138" width="18.42578125" style="5" customWidth="1"/>
    <col min="16139" max="16139" width="14.7109375" style="5" customWidth="1"/>
    <col min="16140" max="16384" width="9.140625" style="5"/>
  </cols>
  <sheetData>
    <row r="1" spans="2:10" hidden="1" x14ac:dyDescent="0.25">
      <c r="B1" s="1" t="s">
        <v>0</v>
      </c>
      <c r="C1" s="2"/>
      <c r="D1" s="2"/>
      <c r="E1" s="2"/>
      <c r="F1" s="2"/>
      <c r="G1" s="2"/>
      <c r="H1" s="3"/>
    </row>
    <row r="2" spans="2:10" hidden="1" x14ac:dyDescent="0.25">
      <c r="B2" s="7" t="s">
        <v>1</v>
      </c>
      <c r="C2" s="8"/>
      <c r="D2" s="8"/>
      <c r="E2" s="8"/>
      <c r="F2" s="8"/>
      <c r="G2" s="8"/>
      <c r="H2" s="9"/>
    </row>
    <row r="3" spans="2:10" x14ac:dyDescent="0.25">
      <c r="B3" s="117" t="s">
        <v>2</v>
      </c>
      <c r="C3" s="118"/>
      <c r="D3" s="119"/>
      <c r="E3" s="120"/>
      <c r="F3" s="120"/>
      <c r="G3" s="120"/>
      <c r="H3" s="121"/>
    </row>
    <row r="4" spans="2:10" x14ac:dyDescent="0.25">
      <c r="B4" s="122" t="s">
        <v>219</v>
      </c>
      <c r="C4" s="123"/>
      <c r="D4" s="123"/>
      <c r="E4" s="123"/>
      <c r="F4" s="123"/>
      <c r="G4" s="123"/>
      <c r="H4" s="124"/>
    </row>
    <row r="5" spans="2:10" x14ac:dyDescent="0.25">
      <c r="B5" s="93" t="s">
        <v>4</v>
      </c>
      <c r="C5" s="93"/>
      <c r="D5" s="93"/>
      <c r="E5" s="93"/>
      <c r="F5" s="93"/>
      <c r="G5" s="93"/>
      <c r="H5" s="93"/>
      <c r="I5" s="93"/>
    </row>
    <row r="6" spans="2:10" x14ac:dyDescent="0.25">
      <c r="B6" s="117"/>
      <c r="C6" s="125"/>
      <c r="D6" s="126"/>
      <c r="E6" s="125"/>
      <c r="F6" s="125"/>
      <c r="G6" s="125"/>
      <c r="H6" s="127"/>
    </row>
    <row r="7" spans="2:10" ht="35.1" customHeight="1" x14ac:dyDescent="0.25">
      <c r="B7" s="21" t="s">
        <v>5</v>
      </c>
      <c r="C7" s="21" t="s">
        <v>6</v>
      </c>
      <c r="D7" s="22" t="s">
        <v>7</v>
      </c>
      <c r="E7" s="23" t="s">
        <v>8</v>
      </c>
      <c r="F7" s="24" t="s">
        <v>9</v>
      </c>
      <c r="G7" s="24" t="s">
        <v>10</v>
      </c>
      <c r="H7" s="24" t="s">
        <v>11</v>
      </c>
    </row>
    <row r="8" spans="2:10" x14ac:dyDescent="0.25">
      <c r="B8" s="10" t="s">
        <v>12</v>
      </c>
      <c r="C8" s="26"/>
      <c r="D8" s="128"/>
      <c r="E8" s="129"/>
      <c r="F8" s="130"/>
      <c r="G8" s="130"/>
      <c r="H8" s="131"/>
    </row>
    <row r="9" spans="2:10" x14ac:dyDescent="0.25">
      <c r="B9" s="10" t="s">
        <v>13</v>
      </c>
      <c r="C9" s="26"/>
      <c r="D9" s="128"/>
      <c r="E9" s="129"/>
      <c r="F9" s="130"/>
      <c r="G9" s="130"/>
      <c r="H9" s="131"/>
    </row>
    <row r="10" spans="2:10" x14ac:dyDescent="0.25">
      <c r="B10" s="10" t="s">
        <v>14</v>
      </c>
      <c r="C10" s="26"/>
      <c r="D10" s="128"/>
      <c r="E10" s="128"/>
      <c r="F10" s="130"/>
      <c r="G10" s="130"/>
      <c r="H10" s="131"/>
      <c r="J10" s="4"/>
    </row>
    <row r="11" spans="2:10" x14ac:dyDescent="0.25">
      <c r="B11" s="43" t="s">
        <v>220</v>
      </c>
      <c r="C11" s="43" t="s">
        <v>221</v>
      </c>
      <c r="D11" s="132">
        <v>150</v>
      </c>
      <c r="E11" s="132">
        <v>1592.43</v>
      </c>
      <c r="F11" s="133">
        <v>9.65</v>
      </c>
      <c r="G11" s="134">
        <v>10.1549</v>
      </c>
      <c r="H11" s="133" t="s">
        <v>222</v>
      </c>
      <c r="J11" s="4"/>
    </row>
    <row r="12" spans="2:10" x14ac:dyDescent="0.25">
      <c r="B12" s="43" t="s">
        <v>223</v>
      </c>
      <c r="C12" s="43" t="s">
        <v>224</v>
      </c>
      <c r="D12" s="132">
        <v>100</v>
      </c>
      <c r="E12" s="132">
        <v>1061.75</v>
      </c>
      <c r="F12" s="133">
        <v>6.44</v>
      </c>
      <c r="G12" s="134">
        <v>7.5933999999999999</v>
      </c>
      <c r="H12" s="133" t="s">
        <v>225</v>
      </c>
      <c r="J12" s="4"/>
    </row>
    <row r="13" spans="2:10" x14ac:dyDescent="0.25">
      <c r="B13" s="43" t="s">
        <v>226</v>
      </c>
      <c r="C13" s="43" t="s">
        <v>227</v>
      </c>
      <c r="D13" s="132">
        <v>100</v>
      </c>
      <c r="E13" s="132">
        <v>1062.75</v>
      </c>
      <c r="F13" s="133">
        <v>6.44</v>
      </c>
      <c r="G13" s="134">
        <v>6.8199999999999994</v>
      </c>
      <c r="H13" s="133" t="s">
        <v>228</v>
      </c>
      <c r="J13" s="4"/>
    </row>
    <row r="14" spans="2:10" x14ac:dyDescent="0.25">
      <c r="B14" s="43" t="s">
        <v>229</v>
      </c>
      <c r="C14" s="43" t="s">
        <v>221</v>
      </c>
      <c r="D14" s="132">
        <v>100</v>
      </c>
      <c r="E14" s="132">
        <v>1056.08</v>
      </c>
      <c r="F14" s="133">
        <v>6.4</v>
      </c>
      <c r="G14" s="134">
        <v>7.5548999999999991</v>
      </c>
      <c r="H14" s="133" t="s">
        <v>230</v>
      </c>
      <c r="J14" s="4"/>
    </row>
    <row r="15" spans="2:10" x14ac:dyDescent="0.25">
      <c r="B15" s="43" t="s">
        <v>231</v>
      </c>
      <c r="C15" s="43" t="s">
        <v>221</v>
      </c>
      <c r="D15" s="132">
        <v>100</v>
      </c>
      <c r="E15" s="132">
        <v>1040.4000000000001</v>
      </c>
      <c r="F15" s="133">
        <v>6.31</v>
      </c>
      <c r="G15" s="134">
        <v>5.4249000000000001</v>
      </c>
      <c r="H15" s="133" t="s">
        <v>232</v>
      </c>
      <c r="J15" s="4"/>
    </row>
    <row r="16" spans="2:10" x14ac:dyDescent="0.25">
      <c r="B16" s="43" t="s">
        <v>233</v>
      </c>
      <c r="C16" s="43" t="s">
        <v>234</v>
      </c>
      <c r="D16" s="132">
        <v>100</v>
      </c>
      <c r="E16" s="132">
        <v>1019.34</v>
      </c>
      <c r="F16" s="133">
        <v>6.18</v>
      </c>
      <c r="G16" s="134">
        <v>6.2851000000000008</v>
      </c>
      <c r="H16" s="133" t="s">
        <v>235</v>
      </c>
      <c r="J16" s="4"/>
    </row>
    <row r="17" spans="2:14" x14ac:dyDescent="0.25">
      <c r="B17" s="43" t="s">
        <v>236</v>
      </c>
      <c r="C17" s="43" t="s">
        <v>227</v>
      </c>
      <c r="D17" s="132">
        <v>100</v>
      </c>
      <c r="E17" s="132">
        <v>981.59</v>
      </c>
      <c r="F17" s="133">
        <v>5.95</v>
      </c>
      <c r="G17" s="134">
        <v>7.6449999999999987</v>
      </c>
      <c r="H17" s="133" t="s">
        <v>237</v>
      </c>
      <c r="J17" s="4"/>
    </row>
    <row r="18" spans="2:14" x14ac:dyDescent="0.25">
      <c r="B18" s="43" t="s">
        <v>238</v>
      </c>
      <c r="C18" s="43" t="s">
        <v>16</v>
      </c>
      <c r="D18" s="132">
        <v>849</v>
      </c>
      <c r="E18" s="132">
        <v>856.56</v>
      </c>
      <c r="F18" s="133">
        <v>5.19</v>
      </c>
      <c r="G18" s="134">
        <v>8.5298999999999996</v>
      </c>
      <c r="H18" s="133" t="s">
        <v>239</v>
      </c>
      <c r="J18" s="4"/>
    </row>
    <row r="19" spans="2:14" x14ac:dyDescent="0.25">
      <c r="B19" s="43" t="s">
        <v>240</v>
      </c>
      <c r="C19" s="43" t="s">
        <v>241</v>
      </c>
      <c r="D19" s="132">
        <v>70</v>
      </c>
      <c r="E19" s="132">
        <v>808.12</v>
      </c>
      <c r="F19" s="133">
        <v>4.9000000000000004</v>
      </c>
      <c r="G19" s="134">
        <v>8.1349999999999998</v>
      </c>
      <c r="H19" s="133" t="s">
        <v>242</v>
      </c>
      <c r="J19" s="4"/>
    </row>
    <row r="20" spans="2:14" x14ac:dyDescent="0.25">
      <c r="B20" s="43" t="s">
        <v>243</v>
      </c>
      <c r="C20" s="43" t="s">
        <v>224</v>
      </c>
      <c r="D20" s="132">
        <v>70</v>
      </c>
      <c r="E20" s="132">
        <v>736.3</v>
      </c>
      <c r="F20" s="133">
        <v>4.46</v>
      </c>
      <c r="G20" s="134">
        <v>7.0549999999999997</v>
      </c>
      <c r="H20" s="133" t="s">
        <v>244</v>
      </c>
      <c r="J20" s="4"/>
    </row>
    <row r="21" spans="2:14" x14ac:dyDescent="0.25">
      <c r="B21" s="43" t="s">
        <v>245</v>
      </c>
      <c r="C21" s="43" t="s">
        <v>16</v>
      </c>
      <c r="D21" s="132">
        <v>70</v>
      </c>
      <c r="E21" s="132">
        <v>721.84</v>
      </c>
      <c r="F21" s="133">
        <v>4.38</v>
      </c>
      <c r="G21" s="134">
        <v>6.2431000000000001</v>
      </c>
      <c r="H21" s="133" t="s">
        <v>246</v>
      </c>
      <c r="J21" s="4"/>
    </row>
    <row r="22" spans="2:14" x14ac:dyDescent="0.25">
      <c r="B22" s="43" t="s">
        <v>247</v>
      </c>
      <c r="C22" s="43" t="s">
        <v>248</v>
      </c>
      <c r="D22" s="132">
        <v>50</v>
      </c>
      <c r="E22" s="132">
        <v>533.03</v>
      </c>
      <c r="F22" s="133">
        <v>3.23</v>
      </c>
      <c r="G22" s="134">
        <v>6.1749999999999998</v>
      </c>
      <c r="H22" s="133" t="s">
        <v>249</v>
      </c>
      <c r="J22" s="4"/>
    </row>
    <row r="23" spans="2:14" x14ac:dyDescent="0.25">
      <c r="B23" s="43" t="s">
        <v>250</v>
      </c>
      <c r="C23" s="43" t="s">
        <v>251</v>
      </c>
      <c r="D23" s="132">
        <v>38</v>
      </c>
      <c r="E23" s="132">
        <v>360.22</v>
      </c>
      <c r="F23" s="133">
        <v>2.1800000000000002</v>
      </c>
      <c r="G23" s="134">
        <v>7.9554999999999998</v>
      </c>
      <c r="H23" s="133" t="s">
        <v>252</v>
      </c>
      <c r="J23" s="4"/>
    </row>
    <row r="24" spans="2:14" x14ac:dyDescent="0.25">
      <c r="B24" s="43" t="s">
        <v>253</v>
      </c>
      <c r="C24" s="43" t="s">
        <v>251</v>
      </c>
      <c r="D24" s="132">
        <v>14</v>
      </c>
      <c r="E24" s="132">
        <v>133.28</v>
      </c>
      <c r="F24" s="133">
        <v>0.81</v>
      </c>
      <c r="G24" s="134">
        <v>7.9556000000000004</v>
      </c>
      <c r="H24" s="133" t="s">
        <v>254</v>
      </c>
      <c r="J24" s="4"/>
    </row>
    <row r="25" spans="2:14" x14ac:dyDescent="0.25">
      <c r="B25" s="43" t="s">
        <v>255</v>
      </c>
      <c r="C25" s="43" t="s">
        <v>251</v>
      </c>
      <c r="D25" s="132">
        <v>12</v>
      </c>
      <c r="E25" s="132">
        <v>113.5</v>
      </c>
      <c r="F25" s="133">
        <v>0.69</v>
      </c>
      <c r="G25" s="134">
        <v>7.9557000000000002</v>
      </c>
      <c r="H25" s="133" t="s">
        <v>256</v>
      </c>
      <c r="J25" s="4"/>
    </row>
    <row r="26" spans="2:14" x14ac:dyDescent="0.25">
      <c r="B26" s="43" t="s">
        <v>257</v>
      </c>
      <c r="C26" s="43" t="s">
        <v>251</v>
      </c>
      <c r="D26" s="132">
        <v>12</v>
      </c>
      <c r="E26" s="132">
        <v>112.94</v>
      </c>
      <c r="F26" s="133">
        <v>0.68</v>
      </c>
      <c r="G26" s="134">
        <v>7.9556000000000004</v>
      </c>
      <c r="H26" s="133" t="s">
        <v>258</v>
      </c>
      <c r="J26" s="4"/>
    </row>
    <row r="27" spans="2:14" x14ac:dyDescent="0.25">
      <c r="B27" s="43" t="s">
        <v>259</v>
      </c>
      <c r="C27" s="43" t="s">
        <v>251</v>
      </c>
      <c r="D27" s="132">
        <v>2</v>
      </c>
      <c r="E27" s="132">
        <v>18.32</v>
      </c>
      <c r="F27" s="133">
        <v>0.11</v>
      </c>
      <c r="G27" s="134">
        <v>7.9560999999999993</v>
      </c>
      <c r="H27" s="133" t="s">
        <v>260</v>
      </c>
      <c r="J27" s="4"/>
    </row>
    <row r="28" spans="2:14" x14ac:dyDescent="0.25">
      <c r="B28" s="43" t="s">
        <v>261</v>
      </c>
      <c r="C28" s="43" t="s">
        <v>251</v>
      </c>
      <c r="D28" s="132">
        <v>2</v>
      </c>
      <c r="E28" s="132">
        <v>18.39</v>
      </c>
      <c r="F28" s="133">
        <v>0.11</v>
      </c>
      <c r="G28" s="134">
        <v>7.95</v>
      </c>
      <c r="H28" s="133" t="s">
        <v>262</v>
      </c>
      <c r="J28" s="4"/>
    </row>
    <row r="29" spans="2:14" x14ac:dyDescent="0.25">
      <c r="B29" s="34" t="s">
        <v>92</v>
      </c>
      <c r="C29" s="43"/>
      <c r="D29" s="45"/>
      <c r="E29" s="41">
        <f>SUM(E11:E28)</f>
        <v>12226.84</v>
      </c>
      <c r="F29" s="41">
        <f>SUM(F11:F28)</f>
        <v>74.110000000000014</v>
      </c>
      <c r="G29" s="135"/>
      <c r="H29" s="47"/>
      <c r="I29" s="136"/>
      <c r="J29" s="4"/>
      <c r="L29" s="97"/>
      <c r="N29" s="97"/>
    </row>
    <row r="30" spans="2:14" x14ac:dyDescent="0.25">
      <c r="B30" s="34" t="s">
        <v>94</v>
      </c>
      <c r="C30" s="51"/>
      <c r="D30" s="45"/>
      <c r="E30" s="53"/>
      <c r="F30" s="53"/>
      <c r="G30" s="135"/>
      <c r="H30" s="47"/>
      <c r="I30" s="136"/>
      <c r="J30" s="4"/>
      <c r="L30" s="97"/>
      <c r="N30" s="97"/>
    </row>
    <row r="31" spans="2:14" x14ac:dyDescent="0.25">
      <c r="B31" s="34" t="s">
        <v>95</v>
      </c>
      <c r="C31" s="51"/>
      <c r="D31" s="45"/>
      <c r="E31" s="53"/>
      <c r="F31" s="53"/>
      <c r="G31" s="135"/>
      <c r="H31" s="47"/>
      <c r="I31" s="136"/>
      <c r="J31" s="4"/>
      <c r="L31" s="97"/>
      <c r="N31" s="97"/>
    </row>
    <row r="32" spans="2:14" x14ac:dyDescent="0.25">
      <c r="B32" s="54" t="s">
        <v>215</v>
      </c>
      <c r="C32" s="51" t="s">
        <v>103</v>
      </c>
      <c r="D32" s="45">
        <v>2000000</v>
      </c>
      <c r="E32" s="56">
        <v>1996.3</v>
      </c>
      <c r="F32" s="56">
        <v>12.1</v>
      </c>
      <c r="G32" s="137">
        <v>6.1506999999999996</v>
      </c>
      <c r="H32" s="47" t="s">
        <v>216</v>
      </c>
      <c r="I32" s="136"/>
      <c r="J32" s="4"/>
      <c r="L32" s="97"/>
      <c r="N32" s="97"/>
    </row>
    <row r="33" spans="2:14" x14ac:dyDescent="0.25">
      <c r="B33" s="54" t="s">
        <v>109</v>
      </c>
      <c r="C33" s="51" t="s">
        <v>103</v>
      </c>
      <c r="D33" s="45">
        <v>1000000</v>
      </c>
      <c r="E33" s="56">
        <v>1046.8399999999999</v>
      </c>
      <c r="F33" s="56">
        <v>6.35</v>
      </c>
      <c r="G33" s="137">
        <v>6.444</v>
      </c>
      <c r="H33" s="47" t="s">
        <v>110</v>
      </c>
      <c r="I33" s="136"/>
      <c r="J33" s="4"/>
      <c r="L33" s="97"/>
      <c r="N33" s="97"/>
    </row>
    <row r="34" spans="2:14" x14ac:dyDescent="0.25">
      <c r="B34" s="54" t="s">
        <v>213</v>
      </c>
      <c r="C34" s="51" t="s">
        <v>103</v>
      </c>
      <c r="D34" s="45">
        <v>1000000</v>
      </c>
      <c r="E34" s="56">
        <v>978.31</v>
      </c>
      <c r="F34" s="56">
        <v>5.93</v>
      </c>
      <c r="G34" s="137">
        <v>6.8102</v>
      </c>
      <c r="H34" s="47" t="s">
        <v>214</v>
      </c>
      <c r="I34" s="136"/>
      <c r="J34" s="4"/>
      <c r="L34" s="97"/>
      <c r="N34" s="97"/>
    </row>
    <row r="35" spans="2:14" x14ac:dyDescent="0.25">
      <c r="B35" s="34" t="s">
        <v>92</v>
      </c>
      <c r="C35" s="51"/>
      <c r="D35" s="45"/>
      <c r="E35" s="52">
        <f>SUM(E32:E34)</f>
        <v>4021.45</v>
      </c>
      <c r="F35" s="52">
        <f>SUM(F32:F34)</f>
        <v>24.38</v>
      </c>
      <c r="G35" s="138"/>
      <c r="H35" s="47"/>
      <c r="I35" s="136"/>
      <c r="J35" s="4"/>
      <c r="L35" s="97"/>
      <c r="N35" s="97"/>
    </row>
    <row r="36" spans="2:14" ht="15" customHeight="1" x14ac:dyDescent="0.25">
      <c r="B36" s="34" t="s">
        <v>111</v>
      </c>
      <c r="C36" s="54"/>
      <c r="D36" s="95"/>
      <c r="E36" s="139"/>
      <c r="F36" s="50"/>
      <c r="G36" s="50"/>
      <c r="H36" s="30"/>
      <c r="J36" s="4"/>
      <c r="L36" s="97"/>
      <c r="N36" s="97"/>
    </row>
    <row r="37" spans="2:14" ht="15" customHeight="1" x14ac:dyDescent="0.25">
      <c r="B37" s="34" t="s">
        <v>112</v>
      </c>
      <c r="C37" s="54"/>
      <c r="D37" s="95"/>
      <c r="E37" s="139">
        <v>331.45</v>
      </c>
      <c r="F37" s="133">
        <v>2.0099999999999998</v>
      </c>
      <c r="G37" s="50"/>
      <c r="H37" s="30"/>
      <c r="J37" s="4"/>
      <c r="L37" s="97"/>
      <c r="N37" s="97"/>
    </row>
    <row r="38" spans="2:14" ht="15" customHeight="1" x14ac:dyDescent="0.25">
      <c r="B38" s="34" t="s">
        <v>113</v>
      </c>
      <c r="C38" s="54"/>
      <c r="D38" s="95"/>
      <c r="E38" s="139">
        <v>-86.400000000001455</v>
      </c>
      <c r="F38" s="133">
        <f>-0.52+0.02</f>
        <v>-0.5</v>
      </c>
      <c r="G38" s="50"/>
      <c r="H38" s="30"/>
      <c r="J38" s="4"/>
      <c r="L38" s="97"/>
    </row>
    <row r="39" spans="2:14" x14ac:dyDescent="0.25">
      <c r="B39" s="75" t="s">
        <v>114</v>
      </c>
      <c r="C39" s="75"/>
      <c r="D39" s="76"/>
      <c r="E39" s="41">
        <f>E38+E37+E29+E35</f>
        <v>16493.34</v>
      </c>
      <c r="F39" s="41">
        <f>F38+F37+F29+F35</f>
        <v>100.00000000000001</v>
      </c>
      <c r="G39" s="77"/>
      <c r="H39" s="103"/>
      <c r="J39" s="4"/>
    </row>
    <row r="40" spans="2:14" x14ac:dyDescent="0.25">
      <c r="B40" s="54" t="s">
        <v>115</v>
      </c>
      <c r="C40" s="58"/>
      <c r="D40" s="104"/>
      <c r="E40" s="140"/>
      <c r="F40" s="105"/>
      <c r="G40" s="105"/>
      <c r="H40" s="106"/>
    </row>
    <row r="41" spans="2:14" s="4" customFormat="1" x14ac:dyDescent="0.25">
      <c r="B41" s="107" t="s">
        <v>116</v>
      </c>
      <c r="C41" s="108"/>
      <c r="D41" s="108"/>
      <c r="E41" s="108"/>
      <c r="F41" s="108"/>
      <c r="G41" s="108"/>
      <c r="H41" s="109"/>
      <c r="I41" s="116"/>
      <c r="J41" s="5"/>
    </row>
    <row r="42" spans="2:14" s="4" customFormat="1" x14ac:dyDescent="0.25">
      <c r="B42" s="85" t="s">
        <v>117</v>
      </c>
      <c r="C42" s="111"/>
      <c r="D42" s="111"/>
      <c r="E42" s="111"/>
      <c r="F42" s="111"/>
      <c r="G42" s="111"/>
      <c r="H42" s="111"/>
      <c r="I42" s="116"/>
      <c r="J42" s="5"/>
    </row>
    <row r="43" spans="2:14" s="4" customFormat="1" x14ac:dyDescent="0.25">
      <c r="B43" s="86" t="s">
        <v>118</v>
      </c>
      <c r="C43" s="111"/>
      <c r="D43" s="111"/>
      <c r="E43" s="111"/>
      <c r="F43" s="111"/>
      <c r="G43" s="111"/>
      <c r="H43" s="111"/>
      <c r="I43" s="116"/>
      <c r="J43" s="5"/>
    </row>
    <row r="44" spans="2:14" s="4" customFormat="1" ht="15.75" x14ac:dyDescent="0.3">
      <c r="B44" s="43"/>
      <c r="C44" s="141"/>
      <c r="D44" s="142"/>
      <c r="E44" s="143"/>
      <c r="F44"/>
      <c r="G44"/>
      <c r="H44" s="111"/>
      <c r="I44" s="116"/>
      <c r="J44" s="5"/>
    </row>
    <row r="45" spans="2:14" s="4" customFormat="1" x14ac:dyDescent="0.25">
      <c r="B45" s="144" t="s">
        <v>263</v>
      </c>
      <c r="C45" s="111"/>
      <c r="D45" s="111"/>
      <c r="E45" s="111"/>
      <c r="F45" s="111"/>
      <c r="G45" s="111"/>
      <c r="H45" s="111"/>
      <c r="I45" s="116"/>
      <c r="J45" s="5"/>
    </row>
    <row r="46" spans="2:14" s="4" customFormat="1" ht="32.25" customHeight="1" x14ac:dyDescent="0.25">
      <c r="B46" s="145" t="s">
        <v>264</v>
      </c>
      <c r="C46" s="145"/>
      <c r="D46" s="145"/>
      <c r="E46" s="145"/>
      <c r="F46" s="145"/>
      <c r="G46" s="145"/>
      <c r="H46" s="111"/>
      <c r="I46" s="116"/>
      <c r="J46" s="5"/>
    </row>
    <row r="47" spans="2:14" s="4" customFormat="1" x14ac:dyDescent="0.25">
      <c r="B47" s="146" t="s">
        <v>265</v>
      </c>
      <c r="C47" s="147" t="s">
        <v>266</v>
      </c>
      <c r="D47" s="147"/>
      <c r="E47" s="147"/>
      <c r="F47" s="147"/>
      <c r="G47" s="148"/>
      <c r="H47" s="148"/>
      <c r="I47" s="116"/>
      <c r="J47" s="5"/>
    </row>
    <row r="48" spans="2:14" s="4" customFormat="1" ht="48.2" customHeight="1" x14ac:dyDescent="0.25">
      <c r="B48" s="149" t="s">
        <v>267</v>
      </c>
      <c r="C48" s="150" t="s">
        <v>268</v>
      </c>
      <c r="D48" s="151"/>
      <c r="E48" s="151"/>
      <c r="F48" s="152"/>
      <c r="G48" s="153"/>
      <c r="H48" s="154"/>
      <c r="I48" s="116"/>
      <c r="J48" s="5"/>
    </row>
    <row r="49" spans="1:14" s="4" customFormat="1" ht="48.2" customHeight="1" x14ac:dyDescent="0.25">
      <c r="B49" s="155" t="s">
        <v>269</v>
      </c>
      <c r="C49" s="156" t="s">
        <v>268</v>
      </c>
      <c r="D49" s="156"/>
      <c r="E49" s="156"/>
      <c r="F49" s="156"/>
      <c r="G49" s="157"/>
      <c r="H49" s="157"/>
      <c r="I49" s="116"/>
      <c r="J49" s="5"/>
    </row>
    <row r="50" spans="1:14" s="4" customFormat="1" ht="46.5" customHeight="1" x14ac:dyDescent="0.25">
      <c r="B50" s="149" t="s">
        <v>270</v>
      </c>
      <c r="C50" s="156" t="s">
        <v>268</v>
      </c>
      <c r="D50" s="156"/>
      <c r="E50" s="156"/>
      <c r="F50" s="156"/>
      <c r="G50" s="154"/>
      <c r="H50" s="154"/>
      <c r="I50" s="116"/>
      <c r="J50" s="5"/>
    </row>
    <row r="51" spans="1:14" s="4" customFormat="1" x14ac:dyDescent="0.25">
      <c r="B51" s="144"/>
      <c r="C51" s="111"/>
      <c r="D51" s="111"/>
      <c r="E51" s="111"/>
      <c r="F51" s="111"/>
      <c r="G51" s="111"/>
      <c r="H51" s="111"/>
      <c r="I51" s="116"/>
      <c r="J51" s="5"/>
    </row>
    <row r="52" spans="1:14" s="4" customFormat="1" ht="45" x14ac:dyDescent="0.25">
      <c r="B52" s="158" t="s">
        <v>271</v>
      </c>
      <c r="C52" s="111"/>
      <c r="D52" s="111"/>
      <c r="E52" s="111"/>
      <c r="F52" s="111"/>
      <c r="G52" s="111"/>
      <c r="H52" s="111"/>
      <c r="I52" s="116"/>
      <c r="J52" s="5"/>
    </row>
    <row r="53" spans="1:14" s="4" customFormat="1" ht="60" x14ac:dyDescent="0.25">
      <c r="B53" s="159" t="s">
        <v>272</v>
      </c>
      <c r="C53" s="159" t="s">
        <v>11</v>
      </c>
      <c r="D53" s="160" t="s">
        <v>273</v>
      </c>
      <c r="E53" s="160"/>
      <c r="F53" s="161" t="s">
        <v>274</v>
      </c>
      <c r="G53" s="111"/>
      <c r="H53" s="111"/>
      <c r="I53" s="116"/>
      <c r="J53" s="5"/>
    </row>
    <row r="54" spans="1:14" s="4" customFormat="1" ht="30" x14ac:dyDescent="0.25">
      <c r="B54" s="159"/>
      <c r="C54" s="159"/>
      <c r="D54" s="161" t="s">
        <v>275</v>
      </c>
      <c r="E54" s="161" t="s">
        <v>276</v>
      </c>
      <c r="F54" s="159"/>
      <c r="G54" s="111"/>
      <c r="H54" s="111"/>
      <c r="I54" s="116"/>
      <c r="J54" s="5"/>
    </row>
    <row r="55" spans="1:14" s="4" customFormat="1" x14ac:dyDescent="0.25">
      <c r="B55" s="162" t="s">
        <v>277</v>
      </c>
      <c r="C55" s="162" t="s">
        <v>278</v>
      </c>
      <c r="D55" s="163">
        <v>0</v>
      </c>
      <c r="E55" s="164">
        <v>0</v>
      </c>
      <c r="F55" s="163">
        <v>1074.635</v>
      </c>
      <c r="G55" s="111"/>
      <c r="H55" s="111"/>
      <c r="I55" s="116"/>
      <c r="J55" s="5"/>
    </row>
    <row r="56" spans="1:14" s="4" customFormat="1" x14ac:dyDescent="0.25">
      <c r="B56" s="162" t="s">
        <v>279</v>
      </c>
      <c r="C56" s="162" t="s">
        <v>280</v>
      </c>
      <c r="D56" s="163">
        <v>0</v>
      </c>
      <c r="E56" s="164">
        <v>0</v>
      </c>
      <c r="F56" s="163">
        <v>30.069151671232881</v>
      </c>
      <c r="G56" s="111"/>
      <c r="H56" s="111"/>
      <c r="I56" s="116"/>
      <c r="J56" s="5"/>
    </row>
    <row r="57" spans="1:14" s="4" customFormat="1" x14ac:dyDescent="0.25">
      <c r="B57" s="162" t="s">
        <v>281</v>
      </c>
      <c r="C57" s="162" t="s">
        <v>282</v>
      </c>
      <c r="D57" s="163">
        <v>0</v>
      </c>
      <c r="E57" s="164">
        <v>0</v>
      </c>
      <c r="F57" s="163">
        <v>2726.8767123287671</v>
      </c>
      <c r="G57" s="111"/>
      <c r="H57" s="111"/>
      <c r="I57" s="116"/>
      <c r="J57" s="5"/>
    </row>
    <row r="58" spans="1:14" s="4" customFormat="1" x14ac:dyDescent="0.25">
      <c r="B58" s="162" t="s">
        <v>267</v>
      </c>
      <c r="C58" s="162" t="s">
        <v>283</v>
      </c>
      <c r="D58" s="163">
        <v>0</v>
      </c>
      <c r="E58" s="164">
        <v>0</v>
      </c>
      <c r="F58" s="163">
        <v>3450.6126042684932</v>
      </c>
      <c r="G58" s="111"/>
      <c r="H58" s="111"/>
      <c r="I58" s="116"/>
      <c r="J58" s="5"/>
    </row>
    <row r="59" spans="1:14" s="4" customFormat="1" x14ac:dyDescent="0.25">
      <c r="B59" s="162" t="s">
        <v>270</v>
      </c>
      <c r="C59" s="162" t="s">
        <v>284</v>
      </c>
      <c r="D59" s="163">
        <v>0</v>
      </c>
      <c r="E59" s="164">
        <v>0</v>
      </c>
      <c r="F59" s="163">
        <v>4978.2363019092463</v>
      </c>
      <c r="G59" s="111"/>
      <c r="H59" s="111"/>
      <c r="I59" s="116"/>
      <c r="J59" s="5"/>
    </row>
    <row r="60" spans="1:14" s="4" customFormat="1" x14ac:dyDescent="0.25">
      <c r="B60" s="162" t="s">
        <v>269</v>
      </c>
      <c r="C60" s="162" t="s">
        <v>285</v>
      </c>
      <c r="D60" s="163">
        <v>0</v>
      </c>
      <c r="E60" s="164">
        <v>0</v>
      </c>
      <c r="F60" s="165">
        <v>2174.158904109589</v>
      </c>
      <c r="G60" s="111"/>
      <c r="H60" s="111"/>
      <c r="I60" s="116"/>
      <c r="J60" s="5"/>
    </row>
    <row r="61" spans="1:14" s="4" customFormat="1" x14ac:dyDescent="0.25">
      <c r="B61" s="111" t="s">
        <v>286</v>
      </c>
      <c r="C61" s="111"/>
      <c r="D61" s="111"/>
      <c r="E61" s="111"/>
      <c r="F61" s="111"/>
      <c r="G61" s="111"/>
      <c r="H61" s="111"/>
      <c r="I61" s="116"/>
      <c r="J61" s="5"/>
    </row>
    <row r="62" spans="1:14" s="85" customFormat="1" x14ac:dyDescent="0.25">
      <c r="A62" s="5"/>
      <c r="H62" s="89"/>
      <c r="I62" s="116"/>
      <c r="J62" s="5"/>
      <c r="K62" s="5"/>
      <c r="L62" s="5"/>
      <c r="M62" s="5"/>
      <c r="N62" s="5"/>
    </row>
    <row r="85" s="5" customFormat="1" ht="15" customHeight="1" x14ac:dyDescent="0.25"/>
    <row r="87" s="5" customFormat="1" ht="15" customHeight="1" x14ac:dyDescent="0.25"/>
    <row r="91" s="5" customFormat="1" ht="25.5" customHeight="1" x14ac:dyDescent="0.25"/>
    <row r="97" s="5" customFormat="1" ht="15" customHeight="1" x14ac:dyDescent="0.25"/>
  </sheetData>
  <mergeCells count="13">
    <mergeCell ref="D53:E53"/>
    <mergeCell ref="C47:F47"/>
    <mergeCell ref="C48:F48"/>
    <mergeCell ref="G48:H48"/>
    <mergeCell ref="C49:F49"/>
    <mergeCell ref="C50:F50"/>
    <mergeCell ref="G50:H50"/>
    <mergeCell ref="B1:H1"/>
    <mergeCell ref="B2:H2"/>
    <mergeCell ref="B4:H4"/>
    <mergeCell ref="B5:I5"/>
    <mergeCell ref="B41:H41"/>
    <mergeCell ref="B46:G46"/>
  </mergeCells>
  <pageMargins left="0.7" right="0.7" top="0.75" bottom="0.75" header="0.3" footer="0.3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D8014-40F3-4C54-9841-30EE0CD78D2D}">
  <sheetPr>
    <pageSetUpPr fitToPage="1"/>
  </sheetPr>
  <dimension ref="A1:IV85"/>
  <sheetViews>
    <sheetView showGridLines="0" view="pageBreakPreview" topLeftCell="C6" zoomScaleNormal="100" zoomScaleSheetLayoutView="100" workbookViewId="0">
      <selection activeCell="E18" sqref="E18"/>
    </sheetView>
  </sheetViews>
  <sheetFormatPr defaultRowHeight="15" x14ac:dyDescent="0.25"/>
  <cols>
    <col min="1" max="1" width="9.140625" style="85" hidden="1" customWidth="1"/>
    <col min="2" max="2" width="81.5703125" style="85" bestFit="1" customWidth="1"/>
    <col min="3" max="3" width="18" style="85" bestFit="1" customWidth="1"/>
    <col min="4" max="4" width="14.5703125" style="85" bestFit="1" customWidth="1"/>
    <col min="5" max="7" width="15.42578125" style="85" customWidth="1"/>
    <col min="8" max="8" width="17.42578125" style="89" customWidth="1"/>
    <col min="9" max="9" width="14.85546875" style="4" bestFit="1" customWidth="1"/>
    <col min="10" max="10" width="16.7109375" style="5" customWidth="1"/>
    <col min="11" max="11" width="9.85546875" style="85" bestFit="1" customWidth="1"/>
    <col min="12" max="256" width="9.140625" style="85"/>
    <col min="257" max="257" width="0" style="85" hidden="1" customWidth="1"/>
    <col min="258" max="258" width="81.5703125" style="85" bestFit="1" customWidth="1"/>
    <col min="259" max="259" width="18" style="85" bestFit="1" customWidth="1"/>
    <col min="260" max="260" width="14.5703125" style="85" bestFit="1" customWidth="1"/>
    <col min="261" max="263" width="15.42578125" style="85" customWidth="1"/>
    <col min="264" max="264" width="17.42578125" style="85" customWidth="1"/>
    <col min="265" max="265" width="14.85546875" style="85" bestFit="1" customWidth="1"/>
    <col min="266" max="266" width="16.7109375" style="85" customWidth="1"/>
    <col min="267" max="267" width="9.85546875" style="85" bestFit="1" customWidth="1"/>
    <col min="268" max="512" width="9.140625" style="85"/>
    <col min="513" max="513" width="0" style="85" hidden="1" customWidth="1"/>
    <col min="514" max="514" width="81.5703125" style="85" bestFit="1" customWidth="1"/>
    <col min="515" max="515" width="18" style="85" bestFit="1" customWidth="1"/>
    <col min="516" max="516" width="14.5703125" style="85" bestFit="1" customWidth="1"/>
    <col min="517" max="519" width="15.42578125" style="85" customWidth="1"/>
    <col min="520" max="520" width="17.42578125" style="85" customWidth="1"/>
    <col min="521" max="521" width="14.85546875" style="85" bestFit="1" customWidth="1"/>
    <col min="522" max="522" width="16.7109375" style="85" customWidth="1"/>
    <col min="523" max="523" width="9.85546875" style="85" bestFit="1" customWidth="1"/>
    <col min="524" max="768" width="9.140625" style="85"/>
    <col min="769" max="769" width="0" style="85" hidden="1" customWidth="1"/>
    <col min="770" max="770" width="81.5703125" style="85" bestFit="1" customWidth="1"/>
    <col min="771" max="771" width="18" style="85" bestFit="1" customWidth="1"/>
    <col min="772" max="772" width="14.5703125" style="85" bestFit="1" customWidth="1"/>
    <col min="773" max="775" width="15.42578125" style="85" customWidth="1"/>
    <col min="776" max="776" width="17.42578125" style="85" customWidth="1"/>
    <col min="777" max="777" width="14.85546875" style="85" bestFit="1" customWidth="1"/>
    <col min="778" max="778" width="16.7109375" style="85" customWidth="1"/>
    <col min="779" max="779" width="9.85546875" style="85" bestFit="1" customWidth="1"/>
    <col min="780" max="1024" width="9.140625" style="85"/>
    <col min="1025" max="1025" width="0" style="85" hidden="1" customWidth="1"/>
    <col min="1026" max="1026" width="81.5703125" style="85" bestFit="1" customWidth="1"/>
    <col min="1027" max="1027" width="18" style="85" bestFit="1" customWidth="1"/>
    <col min="1028" max="1028" width="14.5703125" style="85" bestFit="1" customWidth="1"/>
    <col min="1029" max="1031" width="15.42578125" style="85" customWidth="1"/>
    <col min="1032" max="1032" width="17.42578125" style="85" customWidth="1"/>
    <col min="1033" max="1033" width="14.85546875" style="85" bestFit="1" customWidth="1"/>
    <col min="1034" max="1034" width="16.7109375" style="85" customWidth="1"/>
    <col min="1035" max="1035" width="9.85546875" style="85" bestFit="1" customWidth="1"/>
    <col min="1036" max="1280" width="9.140625" style="85"/>
    <col min="1281" max="1281" width="0" style="85" hidden="1" customWidth="1"/>
    <col min="1282" max="1282" width="81.5703125" style="85" bestFit="1" customWidth="1"/>
    <col min="1283" max="1283" width="18" style="85" bestFit="1" customWidth="1"/>
    <col min="1284" max="1284" width="14.5703125" style="85" bestFit="1" customWidth="1"/>
    <col min="1285" max="1287" width="15.42578125" style="85" customWidth="1"/>
    <col min="1288" max="1288" width="17.42578125" style="85" customWidth="1"/>
    <col min="1289" max="1289" width="14.85546875" style="85" bestFit="1" customWidth="1"/>
    <col min="1290" max="1290" width="16.7109375" style="85" customWidth="1"/>
    <col min="1291" max="1291" width="9.85546875" style="85" bestFit="1" customWidth="1"/>
    <col min="1292" max="1536" width="9.140625" style="85"/>
    <col min="1537" max="1537" width="0" style="85" hidden="1" customWidth="1"/>
    <col min="1538" max="1538" width="81.5703125" style="85" bestFit="1" customWidth="1"/>
    <col min="1539" max="1539" width="18" style="85" bestFit="1" customWidth="1"/>
    <col min="1540" max="1540" width="14.5703125" style="85" bestFit="1" customWidth="1"/>
    <col min="1541" max="1543" width="15.42578125" style="85" customWidth="1"/>
    <col min="1544" max="1544" width="17.42578125" style="85" customWidth="1"/>
    <col min="1545" max="1545" width="14.85546875" style="85" bestFit="1" customWidth="1"/>
    <col min="1546" max="1546" width="16.7109375" style="85" customWidth="1"/>
    <col min="1547" max="1547" width="9.85546875" style="85" bestFit="1" customWidth="1"/>
    <col min="1548" max="1792" width="9.140625" style="85"/>
    <col min="1793" max="1793" width="0" style="85" hidden="1" customWidth="1"/>
    <col min="1794" max="1794" width="81.5703125" style="85" bestFit="1" customWidth="1"/>
    <col min="1795" max="1795" width="18" style="85" bestFit="1" customWidth="1"/>
    <col min="1796" max="1796" width="14.5703125" style="85" bestFit="1" customWidth="1"/>
    <col min="1797" max="1799" width="15.42578125" style="85" customWidth="1"/>
    <col min="1800" max="1800" width="17.42578125" style="85" customWidth="1"/>
    <col min="1801" max="1801" width="14.85546875" style="85" bestFit="1" customWidth="1"/>
    <col min="1802" max="1802" width="16.7109375" style="85" customWidth="1"/>
    <col min="1803" max="1803" width="9.85546875" style="85" bestFit="1" customWidth="1"/>
    <col min="1804" max="2048" width="9.140625" style="85"/>
    <col min="2049" max="2049" width="0" style="85" hidden="1" customWidth="1"/>
    <col min="2050" max="2050" width="81.5703125" style="85" bestFit="1" customWidth="1"/>
    <col min="2051" max="2051" width="18" style="85" bestFit="1" customWidth="1"/>
    <col min="2052" max="2052" width="14.5703125" style="85" bestFit="1" customWidth="1"/>
    <col min="2053" max="2055" width="15.42578125" style="85" customWidth="1"/>
    <col min="2056" max="2056" width="17.42578125" style="85" customWidth="1"/>
    <col min="2057" max="2057" width="14.85546875" style="85" bestFit="1" customWidth="1"/>
    <col min="2058" max="2058" width="16.7109375" style="85" customWidth="1"/>
    <col min="2059" max="2059" width="9.85546875" style="85" bestFit="1" customWidth="1"/>
    <col min="2060" max="2304" width="9.140625" style="85"/>
    <col min="2305" max="2305" width="0" style="85" hidden="1" customWidth="1"/>
    <col min="2306" max="2306" width="81.5703125" style="85" bestFit="1" customWidth="1"/>
    <col min="2307" max="2307" width="18" style="85" bestFit="1" customWidth="1"/>
    <col min="2308" max="2308" width="14.5703125" style="85" bestFit="1" customWidth="1"/>
    <col min="2309" max="2311" width="15.42578125" style="85" customWidth="1"/>
    <col min="2312" max="2312" width="17.42578125" style="85" customWidth="1"/>
    <col min="2313" max="2313" width="14.85546875" style="85" bestFit="1" customWidth="1"/>
    <col min="2314" max="2314" width="16.7109375" style="85" customWidth="1"/>
    <col min="2315" max="2315" width="9.85546875" style="85" bestFit="1" customWidth="1"/>
    <col min="2316" max="2560" width="9.140625" style="85"/>
    <col min="2561" max="2561" width="0" style="85" hidden="1" customWidth="1"/>
    <col min="2562" max="2562" width="81.5703125" style="85" bestFit="1" customWidth="1"/>
    <col min="2563" max="2563" width="18" style="85" bestFit="1" customWidth="1"/>
    <col min="2564" max="2564" width="14.5703125" style="85" bestFit="1" customWidth="1"/>
    <col min="2565" max="2567" width="15.42578125" style="85" customWidth="1"/>
    <col min="2568" max="2568" width="17.42578125" style="85" customWidth="1"/>
    <col min="2569" max="2569" width="14.85546875" style="85" bestFit="1" customWidth="1"/>
    <col min="2570" max="2570" width="16.7109375" style="85" customWidth="1"/>
    <col min="2571" max="2571" width="9.85546875" style="85" bestFit="1" customWidth="1"/>
    <col min="2572" max="2816" width="9.140625" style="85"/>
    <col min="2817" max="2817" width="0" style="85" hidden="1" customWidth="1"/>
    <col min="2818" max="2818" width="81.5703125" style="85" bestFit="1" customWidth="1"/>
    <col min="2819" max="2819" width="18" style="85" bestFit="1" customWidth="1"/>
    <col min="2820" max="2820" width="14.5703125" style="85" bestFit="1" customWidth="1"/>
    <col min="2821" max="2823" width="15.42578125" style="85" customWidth="1"/>
    <col min="2824" max="2824" width="17.42578125" style="85" customWidth="1"/>
    <col min="2825" max="2825" width="14.85546875" style="85" bestFit="1" customWidth="1"/>
    <col min="2826" max="2826" width="16.7109375" style="85" customWidth="1"/>
    <col min="2827" max="2827" width="9.85546875" style="85" bestFit="1" customWidth="1"/>
    <col min="2828" max="3072" width="9.140625" style="85"/>
    <col min="3073" max="3073" width="0" style="85" hidden="1" customWidth="1"/>
    <col min="3074" max="3074" width="81.5703125" style="85" bestFit="1" customWidth="1"/>
    <col min="3075" max="3075" width="18" style="85" bestFit="1" customWidth="1"/>
    <col min="3076" max="3076" width="14.5703125" style="85" bestFit="1" customWidth="1"/>
    <col min="3077" max="3079" width="15.42578125" style="85" customWidth="1"/>
    <col min="3080" max="3080" width="17.42578125" style="85" customWidth="1"/>
    <col min="3081" max="3081" width="14.85546875" style="85" bestFit="1" customWidth="1"/>
    <col min="3082" max="3082" width="16.7109375" style="85" customWidth="1"/>
    <col min="3083" max="3083" width="9.85546875" style="85" bestFit="1" customWidth="1"/>
    <col min="3084" max="3328" width="9.140625" style="85"/>
    <col min="3329" max="3329" width="0" style="85" hidden="1" customWidth="1"/>
    <col min="3330" max="3330" width="81.5703125" style="85" bestFit="1" customWidth="1"/>
    <col min="3331" max="3331" width="18" style="85" bestFit="1" customWidth="1"/>
    <col min="3332" max="3332" width="14.5703125" style="85" bestFit="1" customWidth="1"/>
    <col min="3333" max="3335" width="15.42578125" style="85" customWidth="1"/>
    <col min="3336" max="3336" width="17.42578125" style="85" customWidth="1"/>
    <col min="3337" max="3337" width="14.85546875" style="85" bestFit="1" customWidth="1"/>
    <col min="3338" max="3338" width="16.7109375" style="85" customWidth="1"/>
    <col min="3339" max="3339" width="9.85546875" style="85" bestFit="1" customWidth="1"/>
    <col min="3340" max="3584" width="9.140625" style="85"/>
    <col min="3585" max="3585" width="0" style="85" hidden="1" customWidth="1"/>
    <col min="3586" max="3586" width="81.5703125" style="85" bestFit="1" customWidth="1"/>
    <col min="3587" max="3587" width="18" style="85" bestFit="1" customWidth="1"/>
    <col min="3588" max="3588" width="14.5703125" style="85" bestFit="1" customWidth="1"/>
    <col min="3589" max="3591" width="15.42578125" style="85" customWidth="1"/>
    <col min="3592" max="3592" width="17.42578125" style="85" customWidth="1"/>
    <col min="3593" max="3593" width="14.85546875" style="85" bestFit="1" customWidth="1"/>
    <col min="3594" max="3594" width="16.7109375" style="85" customWidth="1"/>
    <col min="3595" max="3595" width="9.85546875" style="85" bestFit="1" customWidth="1"/>
    <col min="3596" max="3840" width="9.140625" style="85"/>
    <col min="3841" max="3841" width="0" style="85" hidden="1" customWidth="1"/>
    <col min="3842" max="3842" width="81.5703125" style="85" bestFit="1" customWidth="1"/>
    <col min="3843" max="3843" width="18" style="85" bestFit="1" customWidth="1"/>
    <col min="3844" max="3844" width="14.5703125" style="85" bestFit="1" customWidth="1"/>
    <col min="3845" max="3847" width="15.42578125" style="85" customWidth="1"/>
    <col min="3848" max="3848" width="17.42578125" style="85" customWidth="1"/>
    <col min="3849" max="3849" width="14.85546875" style="85" bestFit="1" customWidth="1"/>
    <col min="3850" max="3850" width="16.7109375" style="85" customWidth="1"/>
    <col min="3851" max="3851" width="9.85546875" style="85" bestFit="1" customWidth="1"/>
    <col min="3852" max="4096" width="9.140625" style="85"/>
    <col min="4097" max="4097" width="0" style="85" hidden="1" customWidth="1"/>
    <col min="4098" max="4098" width="81.5703125" style="85" bestFit="1" customWidth="1"/>
    <col min="4099" max="4099" width="18" style="85" bestFit="1" customWidth="1"/>
    <col min="4100" max="4100" width="14.5703125" style="85" bestFit="1" customWidth="1"/>
    <col min="4101" max="4103" width="15.42578125" style="85" customWidth="1"/>
    <col min="4104" max="4104" width="17.42578125" style="85" customWidth="1"/>
    <col min="4105" max="4105" width="14.85546875" style="85" bestFit="1" customWidth="1"/>
    <col min="4106" max="4106" width="16.7109375" style="85" customWidth="1"/>
    <col min="4107" max="4107" width="9.85546875" style="85" bestFit="1" customWidth="1"/>
    <col min="4108" max="4352" width="9.140625" style="85"/>
    <col min="4353" max="4353" width="0" style="85" hidden="1" customWidth="1"/>
    <col min="4354" max="4354" width="81.5703125" style="85" bestFit="1" customWidth="1"/>
    <col min="4355" max="4355" width="18" style="85" bestFit="1" customWidth="1"/>
    <col min="4356" max="4356" width="14.5703125" style="85" bestFit="1" customWidth="1"/>
    <col min="4357" max="4359" width="15.42578125" style="85" customWidth="1"/>
    <col min="4360" max="4360" width="17.42578125" style="85" customWidth="1"/>
    <col min="4361" max="4361" width="14.85546875" style="85" bestFit="1" customWidth="1"/>
    <col min="4362" max="4362" width="16.7109375" style="85" customWidth="1"/>
    <col min="4363" max="4363" width="9.85546875" style="85" bestFit="1" customWidth="1"/>
    <col min="4364" max="4608" width="9.140625" style="85"/>
    <col min="4609" max="4609" width="0" style="85" hidden="1" customWidth="1"/>
    <col min="4610" max="4610" width="81.5703125" style="85" bestFit="1" customWidth="1"/>
    <col min="4611" max="4611" width="18" style="85" bestFit="1" customWidth="1"/>
    <col min="4612" max="4612" width="14.5703125" style="85" bestFit="1" customWidth="1"/>
    <col min="4613" max="4615" width="15.42578125" style="85" customWidth="1"/>
    <col min="4616" max="4616" width="17.42578125" style="85" customWidth="1"/>
    <col min="4617" max="4617" width="14.85546875" style="85" bestFit="1" customWidth="1"/>
    <col min="4618" max="4618" width="16.7109375" style="85" customWidth="1"/>
    <col min="4619" max="4619" width="9.85546875" style="85" bestFit="1" customWidth="1"/>
    <col min="4620" max="4864" width="9.140625" style="85"/>
    <col min="4865" max="4865" width="0" style="85" hidden="1" customWidth="1"/>
    <col min="4866" max="4866" width="81.5703125" style="85" bestFit="1" customWidth="1"/>
    <col min="4867" max="4867" width="18" style="85" bestFit="1" customWidth="1"/>
    <col min="4868" max="4868" width="14.5703125" style="85" bestFit="1" customWidth="1"/>
    <col min="4869" max="4871" width="15.42578125" style="85" customWidth="1"/>
    <col min="4872" max="4872" width="17.42578125" style="85" customWidth="1"/>
    <col min="4873" max="4873" width="14.85546875" style="85" bestFit="1" customWidth="1"/>
    <col min="4874" max="4874" width="16.7109375" style="85" customWidth="1"/>
    <col min="4875" max="4875" width="9.85546875" style="85" bestFit="1" customWidth="1"/>
    <col min="4876" max="5120" width="9.140625" style="85"/>
    <col min="5121" max="5121" width="0" style="85" hidden="1" customWidth="1"/>
    <col min="5122" max="5122" width="81.5703125" style="85" bestFit="1" customWidth="1"/>
    <col min="5123" max="5123" width="18" style="85" bestFit="1" customWidth="1"/>
    <col min="5124" max="5124" width="14.5703125" style="85" bestFit="1" customWidth="1"/>
    <col min="5125" max="5127" width="15.42578125" style="85" customWidth="1"/>
    <col min="5128" max="5128" width="17.42578125" style="85" customWidth="1"/>
    <col min="5129" max="5129" width="14.85546875" style="85" bestFit="1" customWidth="1"/>
    <col min="5130" max="5130" width="16.7109375" style="85" customWidth="1"/>
    <col min="5131" max="5131" width="9.85546875" style="85" bestFit="1" customWidth="1"/>
    <col min="5132" max="5376" width="9.140625" style="85"/>
    <col min="5377" max="5377" width="0" style="85" hidden="1" customWidth="1"/>
    <col min="5378" max="5378" width="81.5703125" style="85" bestFit="1" customWidth="1"/>
    <col min="5379" max="5379" width="18" style="85" bestFit="1" customWidth="1"/>
    <col min="5380" max="5380" width="14.5703125" style="85" bestFit="1" customWidth="1"/>
    <col min="5381" max="5383" width="15.42578125" style="85" customWidth="1"/>
    <col min="5384" max="5384" width="17.42578125" style="85" customWidth="1"/>
    <col min="5385" max="5385" width="14.85546875" style="85" bestFit="1" customWidth="1"/>
    <col min="5386" max="5386" width="16.7109375" style="85" customWidth="1"/>
    <col min="5387" max="5387" width="9.85546875" style="85" bestFit="1" customWidth="1"/>
    <col min="5388" max="5632" width="9.140625" style="85"/>
    <col min="5633" max="5633" width="0" style="85" hidden="1" customWidth="1"/>
    <col min="5634" max="5634" width="81.5703125" style="85" bestFit="1" customWidth="1"/>
    <col min="5635" max="5635" width="18" style="85" bestFit="1" customWidth="1"/>
    <col min="5636" max="5636" width="14.5703125" style="85" bestFit="1" customWidth="1"/>
    <col min="5637" max="5639" width="15.42578125" style="85" customWidth="1"/>
    <col min="5640" max="5640" width="17.42578125" style="85" customWidth="1"/>
    <col min="5641" max="5641" width="14.85546875" style="85" bestFit="1" customWidth="1"/>
    <col min="5642" max="5642" width="16.7109375" style="85" customWidth="1"/>
    <col min="5643" max="5643" width="9.85546875" style="85" bestFit="1" customWidth="1"/>
    <col min="5644" max="5888" width="9.140625" style="85"/>
    <col min="5889" max="5889" width="0" style="85" hidden="1" customWidth="1"/>
    <col min="5890" max="5890" width="81.5703125" style="85" bestFit="1" customWidth="1"/>
    <col min="5891" max="5891" width="18" style="85" bestFit="1" customWidth="1"/>
    <col min="5892" max="5892" width="14.5703125" style="85" bestFit="1" customWidth="1"/>
    <col min="5893" max="5895" width="15.42578125" style="85" customWidth="1"/>
    <col min="5896" max="5896" width="17.42578125" style="85" customWidth="1"/>
    <col min="5897" max="5897" width="14.85546875" style="85" bestFit="1" customWidth="1"/>
    <col min="5898" max="5898" width="16.7109375" style="85" customWidth="1"/>
    <col min="5899" max="5899" width="9.85546875" style="85" bestFit="1" customWidth="1"/>
    <col min="5900" max="6144" width="9.140625" style="85"/>
    <col min="6145" max="6145" width="0" style="85" hidden="1" customWidth="1"/>
    <col min="6146" max="6146" width="81.5703125" style="85" bestFit="1" customWidth="1"/>
    <col min="6147" max="6147" width="18" style="85" bestFit="1" customWidth="1"/>
    <col min="6148" max="6148" width="14.5703125" style="85" bestFit="1" customWidth="1"/>
    <col min="6149" max="6151" width="15.42578125" style="85" customWidth="1"/>
    <col min="6152" max="6152" width="17.42578125" style="85" customWidth="1"/>
    <col min="6153" max="6153" width="14.85546875" style="85" bestFit="1" customWidth="1"/>
    <col min="6154" max="6154" width="16.7109375" style="85" customWidth="1"/>
    <col min="6155" max="6155" width="9.85546875" style="85" bestFit="1" customWidth="1"/>
    <col min="6156" max="6400" width="9.140625" style="85"/>
    <col min="6401" max="6401" width="0" style="85" hidden="1" customWidth="1"/>
    <col min="6402" max="6402" width="81.5703125" style="85" bestFit="1" customWidth="1"/>
    <col min="6403" max="6403" width="18" style="85" bestFit="1" customWidth="1"/>
    <col min="6404" max="6404" width="14.5703125" style="85" bestFit="1" customWidth="1"/>
    <col min="6405" max="6407" width="15.42578125" style="85" customWidth="1"/>
    <col min="6408" max="6408" width="17.42578125" style="85" customWidth="1"/>
    <col min="6409" max="6409" width="14.85546875" style="85" bestFit="1" customWidth="1"/>
    <col min="6410" max="6410" width="16.7109375" style="85" customWidth="1"/>
    <col min="6411" max="6411" width="9.85546875" style="85" bestFit="1" customWidth="1"/>
    <col min="6412" max="6656" width="9.140625" style="85"/>
    <col min="6657" max="6657" width="0" style="85" hidden="1" customWidth="1"/>
    <col min="6658" max="6658" width="81.5703125" style="85" bestFit="1" customWidth="1"/>
    <col min="6659" max="6659" width="18" style="85" bestFit="1" customWidth="1"/>
    <col min="6660" max="6660" width="14.5703125" style="85" bestFit="1" customWidth="1"/>
    <col min="6661" max="6663" width="15.42578125" style="85" customWidth="1"/>
    <col min="6664" max="6664" width="17.42578125" style="85" customWidth="1"/>
    <col min="6665" max="6665" width="14.85546875" style="85" bestFit="1" customWidth="1"/>
    <col min="6666" max="6666" width="16.7109375" style="85" customWidth="1"/>
    <col min="6667" max="6667" width="9.85546875" style="85" bestFit="1" customWidth="1"/>
    <col min="6668" max="6912" width="9.140625" style="85"/>
    <col min="6913" max="6913" width="0" style="85" hidden="1" customWidth="1"/>
    <col min="6914" max="6914" width="81.5703125" style="85" bestFit="1" customWidth="1"/>
    <col min="6915" max="6915" width="18" style="85" bestFit="1" customWidth="1"/>
    <col min="6916" max="6916" width="14.5703125" style="85" bestFit="1" customWidth="1"/>
    <col min="6917" max="6919" width="15.42578125" style="85" customWidth="1"/>
    <col min="6920" max="6920" width="17.42578125" style="85" customWidth="1"/>
    <col min="6921" max="6921" width="14.85546875" style="85" bestFit="1" customWidth="1"/>
    <col min="6922" max="6922" width="16.7109375" style="85" customWidth="1"/>
    <col min="6923" max="6923" width="9.85546875" style="85" bestFit="1" customWidth="1"/>
    <col min="6924" max="7168" width="9.140625" style="85"/>
    <col min="7169" max="7169" width="0" style="85" hidden="1" customWidth="1"/>
    <col min="7170" max="7170" width="81.5703125" style="85" bestFit="1" customWidth="1"/>
    <col min="7171" max="7171" width="18" style="85" bestFit="1" customWidth="1"/>
    <col min="7172" max="7172" width="14.5703125" style="85" bestFit="1" customWidth="1"/>
    <col min="7173" max="7175" width="15.42578125" style="85" customWidth="1"/>
    <col min="7176" max="7176" width="17.42578125" style="85" customWidth="1"/>
    <col min="7177" max="7177" width="14.85546875" style="85" bestFit="1" customWidth="1"/>
    <col min="7178" max="7178" width="16.7109375" style="85" customWidth="1"/>
    <col min="7179" max="7179" width="9.85546875" style="85" bestFit="1" customWidth="1"/>
    <col min="7180" max="7424" width="9.140625" style="85"/>
    <col min="7425" max="7425" width="0" style="85" hidden="1" customWidth="1"/>
    <col min="7426" max="7426" width="81.5703125" style="85" bestFit="1" customWidth="1"/>
    <col min="7427" max="7427" width="18" style="85" bestFit="1" customWidth="1"/>
    <col min="7428" max="7428" width="14.5703125" style="85" bestFit="1" customWidth="1"/>
    <col min="7429" max="7431" width="15.42578125" style="85" customWidth="1"/>
    <col min="7432" max="7432" width="17.42578125" style="85" customWidth="1"/>
    <col min="7433" max="7433" width="14.85546875" style="85" bestFit="1" customWidth="1"/>
    <col min="7434" max="7434" width="16.7109375" style="85" customWidth="1"/>
    <col min="7435" max="7435" width="9.85546875" style="85" bestFit="1" customWidth="1"/>
    <col min="7436" max="7680" width="9.140625" style="85"/>
    <col min="7681" max="7681" width="0" style="85" hidden="1" customWidth="1"/>
    <col min="7682" max="7682" width="81.5703125" style="85" bestFit="1" customWidth="1"/>
    <col min="7683" max="7683" width="18" style="85" bestFit="1" customWidth="1"/>
    <col min="7684" max="7684" width="14.5703125" style="85" bestFit="1" customWidth="1"/>
    <col min="7685" max="7687" width="15.42578125" style="85" customWidth="1"/>
    <col min="7688" max="7688" width="17.42578125" style="85" customWidth="1"/>
    <col min="7689" max="7689" width="14.85546875" style="85" bestFit="1" customWidth="1"/>
    <col min="7690" max="7690" width="16.7109375" style="85" customWidth="1"/>
    <col min="7691" max="7691" width="9.85546875" style="85" bestFit="1" customWidth="1"/>
    <col min="7692" max="7936" width="9.140625" style="85"/>
    <col min="7937" max="7937" width="0" style="85" hidden="1" customWidth="1"/>
    <col min="7938" max="7938" width="81.5703125" style="85" bestFit="1" customWidth="1"/>
    <col min="7939" max="7939" width="18" style="85" bestFit="1" customWidth="1"/>
    <col min="7940" max="7940" width="14.5703125" style="85" bestFit="1" customWidth="1"/>
    <col min="7941" max="7943" width="15.42578125" style="85" customWidth="1"/>
    <col min="7944" max="7944" width="17.42578125" style="85" customWidth="1"/>
    <col min="7945" max="7945" width="14.85546875" style="85" bestFit="1" customWidth="1"/>
    <col min="7946" max="7946" width="16.7109375" style="85" customWidth="1"/>
    <col min="7947" max="7947" width="9.85546875" style="85" bestFit="1" customWidth="1"/>
    <col min="7948" max="8192" width="9.140625" style="85"/>
    <col min="8193" max="8193" width="0" style="85" hidden="1" customWidth="1"/>
    <col min="8194" max="8194" width="81.5703125" style="85" bestFit="1" customWidth="1"/>
    <col min="8195" max="8195" width="18" style="85" bestFit="1" customWidth="1"/>
    <col min="8196" max="8196" width="14.5703125" style="85" bestFit="1" customWidth="1"/>
    <col min="8197" max="8199" width="15.42578125" style="85" customWidth="1"/>
    <col min="8200" max="8200" width="17.42578125" style="85" customWidth="1"/>
    <col min="8201" max="8201" width="14.85546875" style="85" bestFit="1" customWidth="1"/>
    <col min="8202" max="8202" width="16.7109375" style="85" customWidth="1"/>
    <col min="8203" max="8203" width="9.85546875" style="85" bestFit="1" customWidth="1"/>
    <col min="8204" max="8448" width="9.140625" style="85"/>
    <col min="8449" max="8449" width="0" style="85" hidden="1" customWidth="1"/>
    <col min="8450" max="8450" width="81.5703125" style="85" bestFit="1" customWidth="1"/>
    <col min="8451" max="8451" width="18" style="85" bestFit="1" customWidth="1"/>
    <col min="8452" max="8452" width="14.5703125" style="85" bestFit="1" customWidth="1"/>
    <col min="8453" max="8455" width="15.42578125" style="85" customWidth="1"/>
    <col min="8456" max="8456" width="17.42578125" style="85" customWidth="1"/>
    <col min="8457" max="8457" width="14.85546875" style="85" bestFit="1" customWidth="1"/>
    <col min="8458" max="8458" width="16.7109375" style="85" customWidth="1"/>
    <col min="8459" max="8459" width="9.85546875" style="85" bestFit="1" customWidth="1"/>
    <col min="8460" max="8704" width="9.140625" style="85"/>
    <col min="8705" max="8705" width="0" style="85" hidden="1" customWidth="1"/>
    <col min="8706" max="8706" width="81.5703125" style="85" bestFit="1" customWidth="1"/>
    <col min="8707" max="8707" width="18" style="85" bestFit="1" customWidth="1"/>
    <col min="8708" max="8708" width="14.5703125" style="85" bestFit="1" customWidth="1"/>
    <col min="8709" max="8711" width="15.42578125" style="85" customWidth="1"/>
    <col min="8712" max="8712" width="17.42578125" style="85" customWidth="1"/>
    <col min="8713" max="8713" width="14.85546875" style="85" bestFit="1" customWidth="1"/>
    <col min="8714" max="8714" width="16.7109375" style="85" customWidth="1"/>
    <col min="8715" max="8715" width="9.85546875" style="85" bestFit="1" customWidth="1"/>
    <col min="8716" max="8960" width="9.140625" style="85"/>
    <col min="8961" max="8961" width="0" style="85" hidden="1" customWidth="1"/>
    <col min="8962" max="8962" width="81.5703125" style="85" bestFit="1" customWidth="1"/>
    <col min="8963" max="8963" width="18" style="85" bestFit="1" customWidth="1"/>
    <col min="8964" max="8964" width="14.5703125" style="85" bestFit="1" customWidth="1"/>
    <col min="8965" max="8967" width="15.42578125" style="85" customWidth="1"/>
    <col min="8968" max="8968" width="17.42578125" style="85" customWidth="1"/>
    <col min="8969" max="8969" width="14.85546875" style="85" bestFit="1" customWidth="1"/>
    <col min="8970" max="8970" width="16.7109375" style="85" customWidth="1"/>
    <col min="8971" max="8971" width="9.85546875" style="85" bestFit="1" customWidth="1"/>
    <col min="8972" max="9216" width="9.140625" style="85"/>
    <col min="9217" max="9217" width="0" style="85" hidden="1" customWidth="1"/>
    <col min="9218" max="9218" width="81.5703125" style="85" bestFit="1" customWidth="1"/>
    <col min="9219" max="9219" width="18" style="85" bestFit="1" customWidth="1"/>
    <col min="9220" max="9220" width="14.5703125" style="85" bestFit="1" customWidth="1"/>
    <col min="9221" max="9223" width="15.42578125" style="85" customWidth="1"/>
    <col min="9224" max="9224" width="17.42578125" style="85" customWidth="1"/>
    <col min="9225" max="9225" width="14.85546875" style="85" bestFit="1" customWidth="1"/>
    <col min="9226" max="9226" width="16.7109375" style="85" customWidth="1"/>
    <col min="9227" max="9227" width="9.85546875" style="85" bestFit="1" customWidth="1"/>
    <col min="9228" max="9472" width="9.140625" style="85"/>
    <col min="9473" max="9473" width="0" style="85" hidden="1" customWidth="1"/>
    <col min="9474" max="9474" width="81.5703125" style="85" bestFit="1" customWidth="1"/>
    <col min="9475" max="9475" width="18" style="85" bestFit="1" customWidth="1"/>
    <col min="9476" max="9476" width="14.5703125" style="85" bestFit="1" customWidth="1"/>
    <col min="9477" max="9479" width="15.42578125" style="85" customWidth="1"/>
    <col min="9480" max="9480" width="17.42578125" style="85" customWidth="1"/>
    <col min="9481" max="9481" width="14.85546875" style="85" bestFit="1" customWidth="1"/>
    <col min="9482" max="9482" width="16.7109375" style="85" customWidth="1"/>
    <col min="9483" max="9483" width="9.85546875" style="85" bestFit="1" customWidth="1"/>
    <col min="9484" max="9728" width="9.140625" style="85"/>
    <col min="9729" max="9729" width="0" style="85" hidden="1" customWidth="1"/>
    <col min="9730" max="9730" width="81.5703125" style="85" bestFit="1" customWidth="1"/>
    <col min="9731" max="9731" width="18" style="85" bestFit="1" customWidth="1"/>
    <col min="9732" max="9732" width="14.5703125" style="85" bestFit="1" customWidth="1"/>
    <col min="9733" max="9735" width="15.42578125" style="85" customWidth="1"/>
    <col min="9736" max="9736" width="17.42578125" style="85" customWidth="1"/>
    <col min="9737" max="9737" width="14.85546875" style="85" bestFit="1" customWidth="1"/>
    <col min="9738" max="9738" width="16.7109375" style="85" customWidth="1"/>
    <col min="9739" max="9739" width="9.85546875" style="85" bestFit="1" customWidth="1"/>
    <col min="9740" max="9984" width="9.140625" style="85"/>
    <col min="9985" max="9985" width="0" style="85" hidden="1" customWidth="1"/>
    <col min="9986" max="9986" width="81.5703125" style="85" bestFit="1" customWidth="1"/>
    <col min="9987" max="9987" width="18" style="85" bestFit="1" customWidth="1"/>
    <col min="9988" max="9988" width="14.5703125" style="85" bestFit="1" customWidth="1"/>
    <col min="9989" max="9991" width="15.42578125" style="85" customWidth="1"/>
    <col min="9992" max="9992" width="17.42578125" style="85" customWidth="1"/>
    <col min="9993" max="9993" width="14.85546875" style="85" bestFit="1" customWidth="1"/>
    <col min="9994" max="9994" width="16.7109375" style="85" customWidth="1"/>
    <col min="9995" max="9995" width="9.85546875" style="85" bestFit="1" customWidth="1"/>
    <col min="9996" max="10240" width="9.140625" style="85"/>
    <col min="10241" max="10241" width="0" style="85" hidden="1" customWidth="1"/>
    <col min="10242" max="10242" width="81.5703125" style="85" bestFit="1" customWidth="1"/>
    <col min="10243" max="10243" width="18" style="85" bestFit="1" customWidth="1"/>
    <col min="10244" max="10244" width="14.5703125" style="85" bestFit="1" customWidth="1"/>
    <col min="10245" max="10247" width="15.42578125" style="85" customWidth="1"/>
    <col min="10248" max="10248" width="17.42578125" style="85" customWidth="1"/>
    <col min="10249" max="10249" width="14.85546875" style="85" bestFit="1" customWidth="1"/>
    <col min="10250" max="10250" width="16.7109375" style="85" customWidth="1"/>
    <col min="10251" max="10251" width="9.85546875" style="85" bestFit="1" customWidth="1"/>
    <col min="10252" max="10496" width="9.140625" style="85"/>
    <col min="10497" max="10497" width="0" style="85" hidden="1" customWidth="1"/>
    <col min="10498" max="10498" width="81.5703125" style="85" bestFit="1" customWidth="1"/>
    <col min="10499" max="10499" width="18" style="85" bestFit="1" customWidth="1"/>
    <col min="10500" max="10500" width="14.5703125" style="85" bestFit="1" customWidth="1"/>
    <col min="10501" max="10503" width="15.42578125" style="85" customWidth="1"/>
    <col min="10504" max="10504" width="17.42578125" style="85" customWidth="1"/>
    <col min="10505" max="10505" width="14.85546875" style="85" bestFit="1" customWidth="1"/>
    <col min="10506" max="10506" width="16.7109375" style="85" customWidth="1"/>
    <col min="10507" max="10507" width="9.85546875" style="85" bestFit="1" customWidth="1"/>
    <col min="10508" max="10752" width="9.140625" style="85"/>
    <col min="10753" max="10753" width="0" style="85" hidden="1" customWidth="1"/>
    <col min="10754" max="10754" width="81.5703125" style="85" bestFit="1" customWidth="1"/>
    <col min="10755" max="10755" width="18" style="85" bestFit="1" customWidth="1"/>
    <col min="10756" max="10756" width="14.5703125" style="85" bestFit="1" customWidth="1"/>
    <col min="10757" max="10759" width="15.42578125" style="85" customWidth="1"/>
    <col min="10760" max="10760" width="17.42578125" style="85" customWidth="1"/>
    <col min="10761" max="10761" width="14.85546875" style="85" bestFit="1" customWidth="1"/>
    <col min="10762" max="10762" width="16.7109375" style="85" customWidth="1"/>
    <col min="10763" max="10763" width="9.85546875" style="85" bestFit="1" customWidth="1"/>
    <col min="10764" max="11008" width="9.140625" style="85"/>
    <col min="11009" max="11009" width="0" style="85" hidden="1" customWidth="1"/>
    <col min="11010" max="11010" width="81.5703125" style="85" bestFit="1" customWidth="1"/>
    <col min="11011" max="11011" width="18" style="85" bestFit="1" customWidth="1"/>
    <col min="11012" max="11012" width="14.5703125" style="85" bestFit="1" customWidth="1"/>
    <col min="11013" max="11015" width="15.42578125" style="85" customWidth="1"/>
    <col min="11016" max="11016" width="17.42578125" style="85" customWidth="1"/>
    <col min="11017" max="11017" width="14.85546875" style="85" bestFit="1" customWidth="1"/>
    <col min="11018" max="11018" width="16.7109375" style="85" customWidth="1"/>
    <col min="11019" max="11019" width="9.85546875" style="85" bestFit="1" customWidth="1"/>
    <col min="11020" max="11264" width="9.140625" style="85"/>
    <col min="11265" max="11265" width="0" style="85" hidden="1" customWidth="1"/>
    <col min="11266" max="11266" width="81.5703125" style="85" bestFit="1" customWidth="1"/>
    <col min="11267" max="11267" width="18" style="85" bestFit="1" customWidth="1"/>
    <col min="11268" max="11268" width="14.5703125" style="85" bestFit="1" customWidth="1"/>
    <col min="11269" max="11271" width="15.42578125" style="85" customWidth="1"/>
    <col min="11272" max="11272" width="17.42578125" style="85" customWidth="1"/>
    <col min="11273" max="11273" width="14.85546875" style="85" bestFit="1" customWidth="1"/>
    <col min="11274" max="11274" width="16.7109375" style="85" customWidth="1"/>
    <col min="11275" max="11275" width="9.85546875" style="85" bestFit="1" customWidth="1"/>
    <col min="11276" max="11520" width="9.140625" style="85"/>
    <col min="11521" max="11521" width="0" style="85" hidden="1" customWidth="1"/>
    <col min="11522" max="11522" width="81.5703125" style="85" bestFit="1" customWidth="1"/>
    <col min="11523" max="11523" width="18" style="85" bestFit="1" customWidth="1"/>
    <col min="11524" max="11524" width="14.5703125" style="85" bestFit="1" customWidth="1"/>
    <col min="11525" max="11527" width="15.42578125" style="85" customWidth="1"/>
    <col min="11528" max="11528" width="17.42578125" style="85" customWidth="1"/>
    <col min="11529" max="11529" width="14.85546875" style="85" bestFit="1" customWidth="1"/>
    <col min="11530" max="11530" width="16.7109375" style="85" customWidth="1"/>
    <col min="11531" max="11531" width="9.85546875" style="85" bestFit="1" customWidth="1"/>
    <col min="11532" max="11776" width="9.140625" style="85"/>
    <col min="11777" max="11777" width="0" style="85" hidden="1" customWidth="1"/>
    <col min="11778" max="11778" width="81.5703125" style="85" bestFit="1" customWidth="1"/>
    <col min="11779" max="11779" width="18" style="85" bestFit="1" customWidth="1"/>
    <col min="11780" max="11780" width="14.5703125" style="85" bestFit="1" customWidth="1"/>
    <col min="11781" max="11783" width="15.42578125" style="85" customWidth="1"/>
    <col min="11784" max="11784" width="17.42578125" style="85" customWidth="1"/>
    <col min="11785" max="11785" width="14.85546875" style="85" bestFit="1" customWidth="1"/>
    <col min="11786" max="11786" width="16.7109375" style="85" customWidth="1"/>
    <col min="11787" max="11787" width="9.85546875" style="85" bestFit="1" customWidth="1"/>
    <col min="11788" max="12032" width="9.140625" style="85"/>
    <col min="12033" max="12033" width="0" style="85" hidden="1" customWidth="1"/>
    <col min="12034" max="12034" width="81.5703125" style="85" bestFit="1" customWidth="1"/>
    <col min="12035" max="12035" width="18" style="85" bestFit="1" customWidth="1"/>
    <col min="12036" max="12036" width="14.5703125" style="85" bestFit="1" customWidth="1"/>
    <col min="12037" max="12039" width="15.42578125" style="85" customWidth="1"/>
    <col min="12040" max="12040" width="17.42578125" style="85" customWidth="1"/>
    <col min="12041" max="12041" width="14.85546875" style="85" bestFit="1" customWidth="1"/>
    <col min="12042" max="12042" width="16.7109375" style="85" customWidth="1"/>
    <col min="12043" max="12043" width="9.85546875" style="85" bestFit="1" customWidth="1"/>
    <col min="12044" max="12288" width="9.140625" style="85"/>
    <col min="12289" max="12289" width="0" style="85" hidden="1" customWidth="1"/>
    <col min="12290" max="12290" width="81.5703125" style="85" bestFit="1" customWidth="1"/>
    <col min="12291" max="12291" width="18" style="85" bestFit="1" customWidth="1"/>
    <col min="12292" max="12292" width="14.5703125" style="85" bestFit="1" customWidth="1"/>
    <col min="12293" max="12295" width="15.42578125" style="85" customWidth="1"/>
    <col min="12296" max="12296" width="17.42578125" style="85" customWidth="1"/>
    <col min="12297" max="12297" width="14.85546875" style="85" bestFit="1" customWidth="1"/>
    <col min="12298" max="12298" width="16.7109375" style="85" customWidth="1"/>
    <col min="12299" max="12299" width="9.85546875" style="85" bestFit="1" customWidth="1"/>
    <col min="12300" max="12544" width="9.140625" style="85"/>
    <col min="12545" max="12545" width="0" style="85" hidden="1" customWidth="1"/>
    <col min="12546" max="12546" width="81.5703125" style="85" bestFit="1" customWidth="1"/>
    <col min="12547" max="12547" width="18" style="85" bestFit="1" customWidth="1"/>
    <col min="12548" max="12548" width="14.5703125" style="85" bestFit="1" customWidth="1"/>
    <col min="12549" max="12551" width="15.42578125" style="85" customWidth="1"/>
    <col min="12552" max="12552" width="17.42578125" style="85" customWidth="1"/>
    <col min="12553" max="12553" width="14.85546875" style="85" bestFit="1" customWidth="1"/>
    <col min="12554" max="12554" width="16.7109375" style="85" customWidth="1"/>
    <col min="12555" max="12555" width="9.85546875" style="85" bestFit="1" customWidth="1"/>
    <col min="12556" max="12800" width="9.140625" style="85"/>
    <col min="12801" max="12801" width="0" style="85" hidden="1" customWidth="1"/>
    <col min="12802" max="12802" width="81.5703125" style="85" bestFit="1" customWidth="1"/>
    <col min="12803" max="12803" width="18" style="85" bestFit="1" customWidth="1"/>
    <col min="12804" max="12804" width="14.5703125" style="85" bestFit="1" customWidth="1"/>
    <col min="12805" max="12807" width="15.42578125" style="85" customWidth="1"/>
    <col min="12808" max="12808" width="17.42578125" style="85" customWidth="1"/>
    <col min="12809" max="12809" width="14.85546875" style="85" bestFit="1" customWidth="1"/>
    <col min="12810" max="12810" width="16.7109375" style="85" customWidth="1"/>
    <col min="12811" max="12811" width="9.85546875" style="85" bestFit="1" customWidth="1"/>
    <col min="12812" max="13056" width="9.140625" style="85"/>
    <col min="13057" max="13057" width="0" style="85" hidden="1" customWidth="1"/>
    <col min="13058" max="13058" width="81.5703125" style="85" bestFit="1" customWidth="1"/>
    <col min="13059" max="13059" width="18" style="85" bestFit="1" customWidth="1"/>
    <col min="13060" max="13060" width="14.5703125" style="85" bestFit="1" customWidth="1"/>
    <col min="13061" max="13063" width="15.42578125" style="85" customWidth="1"/>
    <col min="13064" max="13064" width="17.42578125" style="85" customWidth="1"/>
    <col min="13065" max="13065" width="14.85546875" style="85" bestFit="1" customWidth="1"/>
    <col min="13066" max="13066" width="16.7109375" style="85" customWidth="1"/>
    <col min="13067" max="13067" width="9.85546875" style="85" bestFit="1" customWidth="1"/>
    <col min="13068" max="13312" width="9.140625" style="85"/>
    <col min="13313" max="13313" width="0" style="85" hidden="1" customWidth="1"/>
    <col min="13314" max="13314" width="81.5703125" style="85" bestFit="1" customWidth="1"/>
    <col min="13315" max="13315" width="18" style="85" bestFit="1" customWidth="1"/>
    <col min="13316" max="13316" width="14.5703125" style="85" bestFit="1" customWidth="1"/>
    <col min="13317" max="13319" width="15.42578125" style="85" customWidth="1"/>
    <col min="13320" max="13320" width="17.42578125" style="85" customWidth="1"/>
    <col min="13321" max="13321" width="14.85546875" style="85" bestFit="1" customWidth="1"/>
    <col min="13322" max="13322" width="16.7109375" style="85" customWidth="1"/>
    <col min="13323" max="13323" width="9.85546875" style="85" bestFit="1" customWidth="1"/>
    <col min="13324" max="13568" width="9.140625" style="85"/>
    <col min="13569" max="13569" width="0" style="85" hidden="1" customWidth="1"/>
    <col min="13570" max="13570" width="81.5703125" style="85" bestFit="1" customWidth="1"/>
    <col min="13571" max="13571" width="18" style="85" bestFit="1" customWidth="1"/>
    <col min="13572" max="13572" width="14.5703125" style="85" bestFit="1" customWidth="1"/>
    <col min="13573" max="13575" width="15.42578125" style="85" customWidth="1"/>
    <col min="13576" max="13576" width="17.42578125" style="85" customWidth="1"/>
    <col min="13577" max="13577" width="14.85546875" style="85" bestFit="1" customWidth="1"/>
    <col min="13578" max="13578" width="16.7109375" style="85" customWidth="1"/>
    <col min="13579" max="13579" width="9.85546875" style="85" bestFit="1" customWidth="1"/>
    <col min="13580" max="13824" width="9.140625" style="85"/>
    <col min="13825" max="13825" width="0" style="85" hidden="1" customWidth="1"/>
    <col min="13826" max="13826" width="81.5703125" style="85" bestFit="1" customWidth="1"/>
    <col min="13827" max="13827" width="18" style="85" bestFit="1" customWidth="1"/>
    <col min="13828" max="13828" width="14.5703125" style="85" bestFit="1" customWidth="1"/>
    <col min="13829" max="13831" width="15.42578125" style="85" customWidth="1"/>
    <col min="13832" max="13832" width="17.42578125" style="85" customWidth="1"/>
    <col min="13833" max="13833" width="14.85546875" style="85" bestFit="1" customWidth="1"/>
    <col min="13834" max="13834" width="16.7109375" style="85" customWidth="1"/>
    <col min="13835" max="13835" width="9.85546875" style="85" bestFit="1" customWidth="1"/>
    <col min="13836" max="14080" width="9.140625" style="85"/>
    <col min="14081" max="14081" width="0" style="85" hidden="1" customWidth="1"/>
    <col min="14082" max="14082" width="81.5703125" style="85" bestFit="1" customWidth="1"/>
    <col min="14083" max="14083" width="18" style="85" bestFit="1" customWidth="1"/>
    <col min="14084" max="14084" width="14.5703125" style="85" bestFit="1" customWidth="1"/>
    <col min="14085" max="14087" width="15.42578125" style="85" customWidth="1"/>
    <col min="14088" max="14088" width="17.42578125" style="85" customWidth="1"/>
    <col min="14089" max="14089" width="14.85546875" style="85" bestFit="1" customWidth="1"/>
    <col min="14090" max="14090" width="16.7109375" style="85" customWidth="1"/>
    <col min="14091" max="14091" width="9.85546875" style="85" bestFit="1" customWidth="1"/>
    <col min="14092" max="14336" width="9.140625" style="85"/>
    <col min="14337" max="14337" width="0" style="85" hidden="1" customWidth="1"/>
    <col min="14338" max="14338" width="81.5703125" style="85" bestFit="1" customWidth="1"/>
    <col min="14339" max="14339" width="18" style="85" bestFit="1" customWidth="1"/>
    <col min="14340" max="14340" width="14.5703125" style="85" bestFit="1" customWidth="1"/>
    <col min="14341" max="14343" width="15.42578125" style="85" customWidth="1"/>
    <col min="14344" max="14344" width="17.42578125" style="85" customWidth="1"/>
    <col min="14345" max="14345" width="14.85546875" style="85" bestFit="1" customWidth="1"/>
    <col min="14346" max="14346" width="16.7109375" style="85" customWidth="1"/>
    <col min="14347" max="14347" width="9.85546875" style="85" bestFit="1" customWidth="1"/>
    <col min="14348" max="14592" width="9.140625" style="85"/>
    <col min="14593" max="14593" width="0" style="85" hidden="1" customWidth="1"/>
    <col min="14594" max="14594" width="81.5703125" style="85" bestFit="1" customWidth="1"/>
    <col min="14595" max="14595" width="18" style="85" bestFit="1" customWidth="1"/>
    <col min="14596" max="14596" width="14.5703125" style="85" bestFit="1" customWidth="1"/>
    <col min="14597" max="14599" width="15.42578125" style="85" customWidth="1"/>
    <col min="14600" max="14600" width="17.42578125" style="85" customWidth="1"/>
    <col min="14601" max="14601" width="14.85546875" style="85" bestFit="1" customWidth="1"/>
    <col min="14602" max="14602" width="16.7109375" style="85" customWidth="1"/>
    <col min="14603" max="14603" width="9.85546875" style="85" bestFit="1" customWidth="1"/>
    <col min="14604" max="14848" width="9.140625" style="85"/>
    <col min="14849" max="14849" width="0" style="85" hidden="1" customWidth="1"/>
    <col min="14850" max="14850" width="81.5703125" style="85" bestFit="1" customWidth="1"/>
    <col min="14851" max="14851" width="18" style="85" bestFit="1" customWidth="1"/>
    <col min="14852" max="14852" width="14.5703125" style="85" bestFit="1" customWidth="1"/>
    <col min="14853" max="14855" width="15.42578125" style="85" customWidth="1"/>
    <col min="14856" max="14856" width="17.42578125" style="85" customWidth="1"/>
    <col min="14857" max="14857" width="14.85546875" style="85" bestFit="1" customWidth="1"/>
    <col min="14858" max="14858" width="16.7109375" style="85" customWidth="1"/>
    <col min="14859" max="14859" width="9.85546875" style="85" bestFit="1" customWidth="1"/>
    <col min="14860" max="15104" width="9.140625" style="85"/>
    <col min="15105" max="15105" width="0" style="85" hidden="1" customWidth="1"/>
    <col min="15106" max="15106" width="81.5703125" style="85" bestFit="1" customWidth="1"/>
    <col min="15107" max="15107" width="18" style="85" bestFit="1" customWidth="1"/>
    <col min="15108" max="15108" width="14.5703125" style="85" bestFit="1" customWidth="1"/>
    <col min="15109" max="15111" width="15.42578125" style="85" customWidth="1"/>
    <col min="15112" max="15112" width="17.42578125" style="85" customWidth="1"/>
    <col min="15113" max="15113" width="14.85546875" style="85" bestFit="1" customWidth="1"/>
    <col min="15114" max="15114" width="16.7109375" style="85" customWidth="1"/>
    <col min="15115" max="15115" width="9.85546875" style="85" bestFit="1" customWidth="1"/>
    <col min="15116" max="15360" width="9.140625" style="85"/>
    <col min="15361" max="15361" width="0" style="85" hidden="1" customWidth="1"/>
    <col min="15362" max="15362" width="81.5703125" style="85" bestFit="1" customWidth="1"/>
    <col min="15363" max="15363" width="18" style="85" bestFit="1" customWidth="1"/>
    <col min="15364" max="15364" width="14.5703125" style="85" bestFit="1" customWidth="1"/>
    <col min="15365" max="15367" width="15.42578125" style="85" customWidth="1"/>
    <col min="15368" max="15368" width="17.42578125" style="85" customWidth="1"/>
    <col min="15369" max="15369" width="14.85546875" style="85" bestFit="1" customWidth="1"/>
    <col min="15370" max="15370" width="16.7109375" style="85" customWidth="1"/>
    <col min="15371" max="15371" width="9.85546875" style="85" bestFit="1" customWidth="1"/>
    <col min="15372" max="15616" width="9.140625" style="85"/>
    <col min="15617" max="15617" width="0" style="85" hidden="1" customWidth="1"/>
    <col min="15618" max="15618" width="81.5703125" style="85" bestFit="1" customWidth="1"/>
    <col min="15619" max="15619" width="18" style="85" bestFit="1" customWidth="1"/>
    <col min="15620" max="15620" width="14.5703125" style="85" bestFit="1" customWidth="1"/>
    <col min="15621" max="15623" width="15.42578125" style="85" customWidth="1"/>
    <col min="15624" max="15624" width="17.42578125" style="85" customWidth="1"/>
    <col min="15625" max="15625" width="14.85546875" style="85" bestFit="1" customWidth="1"/>
    <col min="15626" max="15626" width="16.7109375" style="85" customWidth="1"/>
    <col min="15627" max="15627" width="9.85546875" style="85" bestFit="1" customWidth="1"/>
    <col min="15628" max="15872" width="9.140625" style="85"/>
    <col min="15873" max="15873" width="0" style="85" hidden="1" customWidth="1"/>
    <col min="15874" max="15874" width="81.5703125" style="85" bestFit="1" customWidth="1"/>
    <col min="15875" max="15875" width="18" style="85" bestFit="1" customWidth="1"/>
    <col min="15876" max="15876" width="14.5703125" style="85" bestFit="1" customWidth="1"/>
    <col min="15877" max="15879" width="15.42578125" style="85" customWidth="1"/>
    <col min="15880" max="15880" width="17.42578125" style="85" customWidth="1"/>
    <col min="15881" max="15881" width="14.85546875" style="85" bestFit="1" customWidth="1"/>
    <col min="15882" max="15882" width="16.7109375" style="85" customWidth="1"/>
    <col min="15883" max="15883" width="9.85546875" style="85" bestFit="1" customWidth="1"/>
    <col min="15884" max="16128" width="9.140625" style="85"/>
    <col min="16129" max="16129" width="0" style="85" hidden="1" customWidth="1"/>
    <col min="16130" max="16130" width="81.5703125" style="85" bestFit="1" customWidth="1"/>
    <col min="16131" max="16131" width="18" style="85" bestFit="1" customWidth="1"/>
    <col min="16132" max="16132" width="14.5703125" style="85" bestFit="1" customWidth="1"/>
    <col min="16133" max="16135" width="15.42578125" style="85" customWidth="1"/>
    <col min="16136" max="16136" width="17.42578125" style="85" customWidth="1"/>
    <col min="16137" max="16137" width="14.85546875" style="85" bestFit="1" customWidth="1"/>
    <col min="16138" max="16138" width="16.7109375" style="85" customWidth="1"/>
    <col min="16139" max="16139" width="9.85546875" style="85" bestFit="1" customWidth="1"/>
    <col min="16140" max="16384" width="9.140625" style="85"/>
  </cols>
  <sheetData>
    <row r="1" spans="1:256" hidden="1" x14ac:dyDescent="0.25">
      <c r="B1" s="1" t="s">
        <v>0</v>
      </c>
      <c r="C1" s="2"/>
      <c r="D1" s="2"/>
      <c r="E1" s="2"/>
      <c r="F1" s="2"/>
      <c r="G1" s="2"/>
      <c r="H1" s="3"/>
    </row>
    <row r="2" spans="1:256" hidden="1" x14ac:dyDescent="0.25">
      <c r="B2" s="7" t="s">
        <v>1</v>
      </c>
      <c r="C2" s="8"/>
      <c r="D2" s="8"/>
      <c r="E2" s="8"/>
      <c r="F2" s="8"/>
      <c r="G2" s="8"/>
      <c r="H2" s="9"/>
    </row>
    <row r="3" spans="1:256" x14ac:dyDescent="0.25">
      <c r="B3" s="117" t="s">
        <v>2</v>
      </c>
      <c r="C3" s="118"/>
      <c r="D3" s="119"/>
      <c r="E3" s="120"/>
      <c r="F3" s="120"/>
      <c r="G3" s="120"/>
      <c r="H3" s="121"/>
    </row>
    <row r="4" spans="1:256" x14ac:dyDescent="0.25">
      <c r="B4" s="10" t="s">
        <v>287</v>
      </c>
      <c r="C4" s="118"/>
      <c r="D4" s="166"/>
      <c r="E4" s="118"/>
      <c r="F4" s="118"/>
      <c r="G4" s="118"/>
      <c r="H4" s="167"/>
    </row>
    <row r="5" spans="1:256" x14ac:dyDescent="0.25">
      <c r="B5" s="93" t="s">
        <v>4</v>
      </c>
      <c r="C5" s="93"/>
      <c r="D5" s="93"/>
      <c r="E5" s="93"/>
      <c r="F5" s="93"/>
      <c r="G5" s="93"/>
      <c r="H5" s="93"/>
      <c r="I5" s="93"/>
    </row>
    <row r="6" spans="1:256" s="6" customFormat="1" x14ac:dyDescent="0.25">
      <c r="B6" s="10"/>
      <c r="C6" s="18"/>
      <c r="D6" s="19"/>
      <c r="E6" s="18"/>
      <c r="F6" s="18"/>
      <c r="G6" s="18"/>
      <c r="H6" s="20"/>
      <c r="I6" s="4"/>
      <c r="J6" s="5"/>
    </row>
    <row r="7" spans="1:256" s="6" customFormat="1" ht="35.1" customHeight="1" x14ac:dyDescent="0.25">
      <c r="B7" s="21" t="s">
        <v>5</v>
      </c>
      <c r="C7" s="21" t="s">
        <v>6</v>
      </c>
      <c r="D7" s="22" t="s">
        <v>7</v>
      </c>
      <c r="E7" s="23" t="s">
        <v>8</v>
      </c>
      <c r="F7" s="24" t="s">
        <v>9</v>
      </c>
      <c r="G7" s="24" t="s">
        <v>10</v>
      </c>
      <c r="H7" s="24" t="s">
        <v>11</v>
      </c>
      <c r="I7" s="4"/>
      <c r="J7" s="5"/>
    </row>
    <row r="8" spans="1:256" s="6" customFormat="1" x14ac:dyDescent="0.25">
      <c r="A8" s="10"/>
      <c r="B8" s="10" t="s">
        <v>12</v>
      </c>
      <c r="C8" s="10"/>
      <c r="D8" s="10"/>
      <c r="E8" s="10"/>
      <c r="F8" s="10"/>
      <c r="G8" s="10"/>
      <c r="H8" s="10"/>
      <c r="I8" s="4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s="6" customFormat="1" x14ac:dyDescent="0.25">
      <c r="B9" s="34" t="s">
        <v>94</v>
      </c>
      <c r="C9" s="54"/>
      <c r="D9" s="96"/>
      <c r="E9" s="56"/>
      <c r="F9" s="57"/>
      <c r="G9" s="57"/>
      <c r="H9" s="47"/>
      <c r="I9" s="4"/>
      <c r="J9" s="4"/>
    </row>
    <row r="10" spans="1:256" s="6" customFormat="1" x14ac:dyDescent="0.25">
      <c r="B10" s="34" t="s">
        <v>95</v>
      </c>
      <c r="C10" s="54"/>
      <c r="D10" s="96"/>
      <c r="E10" s="56"/>
      <c r="F10" s="57"/>
      <c r="G10" s="57"/>
      <c r="H10" s="47"/>
      <c r="I10" s="4"/>
      <c r="J10" s="4"/>
    </row>
    <row r="11" spans="1:256" s="6" customFormat="1" x14ac:dyDescent="0.25">
      <c r="B11" s="54" t="s">
        <v>105</v>
      </c>
      <c r="C11" s="54" t="s">
        <v>103</v>
      </c>
      <c r="D11" s="96">
        <v>1000000</v>
      </c>
      <c r="E11" s="56">
        <v>959.47</v>
      </c>
      <c r="F11" s="57">
        <v>17.170000000000002</v>
      </c>
      <c r="G11" s="57">
        <v>6.9894999999999996</v>
      </c>
      <c r="H11" s="47" t="s">
        <v>106</v>
      </c>
      <c r="I11" s="4"/>
      <c r="J11" s="4"/>
    </row>
    <row r="12" spans="1:256" s="6" customFormat="1" x14ac:dyDescent="0.25">
      <c r="B12" s="54" t="s">
        <v>288</v>
      </c>
      <c r="C12" s="54" t="s">
        <v>103</v>
      </c>
      <c r="D12" s="96">
        <v>250000</v>
      </c>
      <c r="E12" s="56">
        <v>256.3</v>
      </c>
      <c r="F12" s="57">
        <v>4.59</v>
      </c>
      <c r="G12" s="57">
        <v>7.2461000000000002</v>
      </c>
      <c r="H12" s="47" t="s">
        <v>289</v>
      </c>
      <c r="I12" s="4"/>
      <c r="J12" s="4"/>
    </row>
    <row r="13" spans="1:256" s="6" customFormat="1" x14ac:dyDescent="0.25">
      <c r="B13" s="54" t="s">
        <v>290</v>
      </c>
      <c r="C13" s="54" t="s">
        <v>103</v>
      </c>
      <c r="D13" s="96">
        <v>100000</v>
      </c>
      <c r="E13" s="56">
        <v>102.51</v>
      </c>
      <c r="F13" s="57">
        <v>1.83</v>
      </c>
      <c r="G13" s="57">
        <v>7.1747999999999994</v>
      </c>
      <c r="H13" s="47" t="s">
        <v>291</v>
      </c>
      <c r="I13" s="4"/>
      <c r="J13" s="4"/>
    </row>
    <row r="14" spans="1:256" s="6" customFormat="1" x14ac:dyDescent="0.25">
      <c r="B14" s="54" t="s">
        <v>292</v>
      </c>
      <c r="C14" s="54" t="s">
        <v>103</v>
      </c>
      <c r="D14" s="96">
        <v>50000</v>
      </c>
      <c r="E14" s="56">
        <v>52.61</v>
      </c>
      <c r="F14" s="57">
        <v>0.94</v>
      </c>
      <c r="G14" s="57">
        <v>6.3228999999999997</v>
      </c>
      <c r="H14" s="47" t="s">
        <v>293</v>
      </c>
      <c r="I14" s="4"/>
      <c r="J14" s="4"/>
    </row>
    <row r="15" spans="1:256" s="58" customFormat="1" x14ac:dyDescent="0.25">
      <c r="B15" s="34" t="s">
        <v>92</v>
      </c>
      <c r="C15" s="34"/>
      <c r="D15" s="98"/>
      <c r="E15" s="168">
        <f>SUM(E11:E14)</f>
        <v>1370.8899999999999</v>
      </c>
      <c r="F15" s="168">
        <f>SUM(F11:F14)</f>
        <v>24.530000000000005</v>
      </c>
      <c r="G15" s="42"/>
      <c r="H15" s="47"/>
      <c r="I15" s="4"/>
      <c r="J15" s="4"/>
    </row>
    <row r="16" spans="1:256" s="6" customFormat="1" x14ac:dyDescent="0.25">
      <c r="B16" s="34" t="s">
        <v>111</v>
      </c>
      <c r="C16" s="54"/>
      <c r="D16" s="96"/>
      <c r="E16" s="56"/>
      <c r="F16" s="57"/>
      <c r="G16" s="57"/>
      <c r="H16" s="30"/>
      <c r="I16" s="4"/>
      <c r="J16" s="4"/>
    </row>
    <row r="17" spans="2:10" s="6" customFormat="1" x14ac:dyDescent="0.25">
      <c r="B17" s="34" t="s">
        <v>112</v>
      </c>
      <c r="C17" s="54"/>
      <c r="D17" s="96"/>
      <c r="E17" s="56">
        <v>4210.28</v>
      </c>
      <c r="F17" s="74">
        <v>75.36</v>
      </c>
      <c r="G17" s="57"/>
      <c r="H17" s="30"/>
      <c r="I17" s="4"/>
      <c r="J17" s="4"/>
    </row>
    <row r="18" spans="2:10" s="6" customFormat="1" x14ac:dyDescent="0.25">
      <c r="B18" s="34" t="s">
        <v>113</v>
      </c>
      <c r="C18" s="54"/>
      <c r="D18" s="169"/>
      <c r="E18" s="56">
        <v>5.9500000000000455</v>
      </c>
      <c r="F18" s="74">
        <v>0.11</v>
      </c>
      <c r="G18" s="57"/>
      <c r="H18" s="30"/>
      <c r="I18" s="4"/>
      <c r="J18" s="4"/>
    </row>
    <row r="19" spans="2:10" s="6" customFormat="1" x14ac:dyDescent="0.25">
      <c r="B19" s="75" t="s">
        <v>114</v>
      </c>
      <c r="C19" s="75"/>
      <c r="D19" s="102"/>
      <c r="E19" s="41">
        <f>+E15+E17+E18</f>
        <v>5587.12</v>
      </c>
      <c r="F19" s="41">
        <f>+F15+F17+F18</f>
        <v>100</v>
      </c>
      <c r="G19" s="77"/>
      <c r="H19" s="78"/>
      <c r="I19" s="4"/>
      <c r="J19" s="4"/>
    </row>
    <row r="20" spans="2:10" s="6" customFormat="1" x14ac:dyDescent="0.25">
      <c r="B20" s="170" t="s">
        <v>115</v>
      </c>
      <c r="C20" s="171"/>
      <c r="D20" s="172"/>
      <c r="E20" s="173"/>
      <c r="F20" s="173"/>
      <c r="G20" s="173"/>
      <c r="H20" s="174"/>
      <c r="I20" s="4"/>
      <c r="J20" s="4"/>
    </row>
    <row r="21" spans="2:10" s="58" customFormat="1" ht="15.75" customHeight="1" x14ac:dyDescent="0.25">
      <c r="B21" s="79" t="s">
        <v>116</v>
      </c>
      <c r="C21" s="80"/>
      <c r="D21" s="80"/>
      <c r="E21" s="80"/>
      <c r="F21" s="80"/>
      <c r="G21" s="80"/>
      <c r="H21" s="81"/>
      <c r="I21" s="4"/>
      <c r="J21" s="4"/>
    </row>
    <row r="22" spans="2:10" s="58" customFormat="1" ht="15.75" customHeight="1" x14ac:dyDescent="0.25">
      <c r="B22" s="175" t="s">
        <v>117</v>
      </c>
      <c r="C22" s="176"/>
      <c r="D22" s="176"/>
      <c r="E22" s="176"/>
      <c r="F22" s="176"/>
      <c r="G22" s="176"/>
      <c r="H22" s="177"/>
      <c r="I22" s="4"/>
      <c r="J22" s="4"/>
    </row>
    <row r="23" spans="2:10" s="58" customFormat="1" ht="15.75" customHeight="1" x14ac:dyDescent="0.25">
      <c r="B23" s="175" t="s">
        <v>118</v>
      </c>
      <c r="C23" s="176"/>
      <c r="D23" s="176"/>
      <c r="E23" s="176"/>
      <c r="F23" s="176"/>
      <c r="G23" s="176"/>
      <c r="H23" s="177"/>
      <c r="I23" s="4"/>
      <c r="J23" s="4"/>
    </row>
    <row r="24" spans="2:10" x14ac:dyDescent="0.25">
      <c r="J24" s="4"/>
    </row>
    <row r="25" spans="2:10" x14ac:dyDescent="0.25">
      <c r="J25" s="4"/>
    </row>
    <row r="26" spans="2:10" x14ac:dyDescent="0.25">
      <c r="J26" s="4"/>
    </row>
    <row r="27" spans="2:10" x14ac:dyDescent="0.25">
      <c r="J27" s="4"/>
    </row>
    <row r="28" spans="2:10" x14ac:dyDescent="0.25">
      <c r="J28" s="4"/>
    </row>
    <row r="29" spans="2:10" x14ac:dyDescent="0.25">
      <c r="J29" s="4"/>
    </row>
    <row r="30" spans="2:10" x14ac:dyDescent="0.25">
      <c r="J30" s="4"/>
    </row>
    <row r="31" spans="2:10" x14ac:dyDescent="0.25">
      <c r="J31" s="4"/>
    </row>
    <row r="32" spans="2:10" x14ac:dyDescent="0.25">
      <c r="J32" s="4"/>
    </row>
    <row r="33" spans="10:10" x14ac:dyDescent="0.25">
      <c r="J33" s="4"/>
    </row>
    <row r="34" spans="10:10" x14ac:dyDescent="0.25">
      <c r="J34" s="4"/>
    </row>
    <row r="35" spans="10:10" x14ac:dyDescent="0.25">
      <c r="J35" s="4"/>
    </row>
    <row r="36" spans="10:10" x14ac:dyDescent="0.25">
      <c r="J36" s="4"/>
    </row>
    <row r="37" spans="10:10" x14ac:dyDescent="0.25">
      <c r="J37" s="4"/>
    </row>
    <row r="38" spans="10:10" x14ac:dyDescent="0.25">
      <c r="J38" s="4"/>
    </row>
    <row r="39" spans="10:10" x14ac:dyDescent="0.25">
      <c r="J39" s="4"/>
    </row>
    <row r="40" spans="10:10" x14ac:dyDescent="0.25">
      <c r="J40" s="4"/>
    </row>
    <row r="41" spans="10:10" x14ac:dyDescent="0.25">
      <c r="J41" s="4"/>
    </row>
    <row r="42" spans="10:10" x14ac:dyDescent="0.25">
      <c r="J42" s="4"/>
    </row>
    <row r="43" spans="10:10" x14ac:dyDescent="0.25">
      <c r="J43" s="4"/>
    </row>
    <row r="44" spans="10:10" x14ac:dyDescent="0.25">
      <c r="J44" s="4"/>
    </row>
    <row r="45" spans="10:10" x14ac:dyDescent="0.25">
      <c r="J45" s="4"/>
    </row>
    <row r="46" spans="10:10" x14ac:dyDescent="0.25">
      <c r="J46" s="4"/>
    </row>
    <row r="47" spans="10:10" x14ac:dyDescent="0.25">
      <c r="J47" s="4"/>
    </row>
    <row r="48" spans="10:10" x14ac:dyDescent="0.25">
      <c r="J48" s="4"/>
    </row>
    <row r="49" spans="10:10" x14ac:dyDescent="0.25">
      <c r="J49" s="4"/>
    </row>
    <row r="50" spans="10:10" x14ac:dyDescent="0.25">
      <c r="J50" s="4"/>
    </row>
    <row r="51" spans="10:10" x14ac:dyDescent="0.25">
      <c r="J51" s="4"/>
    </row>
    <row r="52" spans="10:10" x14ac:dyDescent="0.25">
      <c r="J52" s="4"/>
    </row>
    <row r="53" spans="10:10" x14ac:dyDescent="0.25">
      <c r="J53" s="4"/>
    </row>
    <row r="54" spans="10:10" x14ac:dyDescent="0.25">
      <c r="J54" s="4"/>
    </row>
    <row r="55" spans="10:10" x14ac:dyDescent="0.25">
      <c r="J55" s="4"/>
    </row>
    <row r="56" spans="10:10" x14ac:dyDescent="0.25">
      <c r="J56" s="4"/>
    </row>
    <row r="57" spans="10:10" x14ac:dyDescent="0.25">
      <c r="J57" s="4"/>
    </row>
    <row r="58" spans="10:10" x14ac:dyDescent="0.25">
      <c r="J58" s="4"/>
    </row>
    <row r="59" spans="10:10" x14ac:dyDescent="0.25">
      <c r="J59" s="4"/>
    </row>
    <row r="60" spans="10:10" x14ac:dyDescent="0.25">
      <c r="J60" s="4"/>
    </row>
    <row r="61" spans="10:10" x14ac:dyDescent="0.25">
      <c r="J61" s="4"/>
    </row>
    <row r="62" spans="10:10" x14ac:dyDescent="0.25">
      <c r="J62" s="4"/>
    </row>
    <row r="63" spans="10:10" x14ac:dyDescent="0.25">
      <c r="J63" s="4"/>
    </row>
    <row r="64" spans="10:10" x14ac:dyDescent="0.25">
      <c r="J64" s="4"/>
    </row>
    <row r="65" spans="10:10" x14ac:dyDescent="0.25">
      <c r="J65" s="4"/>
    </row>
    <row r="66" spans="10:10" x14ac:dyDescent="0.25">
      <c r="J66" s="4"/>
    </row>
    <row r="67" spans="10:10" x14ac:dyDescent="0.25">
      <c r="J67" s="4"/>
    </row>
    <row r="68" spans="10:10" x14ac:dyDescent="0.25">
      <c r="J68" s="4"/>
    </row>
    <row r="69" spans="10:10" x14ac:dyDescent="0.25">
      <c r="J69" s="4"/>
    </row>
    <row r="70" spans="10:10" x14ac:dyDescent="0.25">
      <c r="J70" s="4"/>
    </row>
    <row r="71" spans="10:10" x14ac:dyDescent="0.25">
      <c r="J71" s="4"/>
    </row>
    <row r="72" spans="10:10" x14ac:dyDescent="0.25">
      <c r="J72" s="4"/>
    </row>
    <row r="73" spans="10:10" x14ac:dyDescent="0.25">
      <c r="J73" s="4"/>
    </row>
    <row r="74" spans="10:10" x14ac:dyDescent="0.25">
      <c r="J74" s="4"/>
    </row>
    <row r="75" spans="10:10" x14ac:dyDescent="0.25">
      <c r="J75" s="4"/>
    </row>
    <row r="76" spans="10:10" x14ac:dyDescent="0.25">
      <c r="J76" s="4"/>
    </row>
    <row r="77" spans="10:10" x14ac:dyDescent="0.25">
      <c r="J77" s="4"/>
    </row>
    <row r="78" spans="10:10" x14ac:dyDescent="0.25">
      <c r="J78" s="4"/>
    </row>
    <row r="79" spans="10:10" x14ac:dyDescent="0.25">
      <c r="J79" s="4"/>
    </row>
    <row r="80" spans="10:10" x14ac:dyDescent="0.25">
      <c r="J80" s="4"/>
    </row>
    <row r="81" spans="10:10" x14ac:dyDescent="0.25">
      <c r="J81" s="4"/>
    </row>
    <row r="82" spans="10:10" x14ac:dyDescent="0.25">
      <c r="J82" s="4"/>
    </row>
    <row r="83" spans="10:10" x14ac:dyDescent="0.25">
      <c r="J83" s="4"/>
    </row>
    <row r="84" spans="10:10" x14ac:dyDescent="0.25">
      <c r="J84" s="4"/>
    </row>
    <row r="85" spans="10:10" x14ac:dyDescent="0.25">
      <c r="J85" s="4"/>
    </row>
  </sheetData>
  <mergeCells count="4">
    <mergeCell ref="B1:H1"/>
    <mergeCell ref="B2:H2"/>
    <mergeCell ref="B5:I5"/>
    <mergeCell ref="B21:H21"/>
  </mergeCells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FA313-C920-42D5-ADF1-A338148BCDD8}">
  <sheetPr>
    <pageSetUpPr fitToPage="1"/>
  </sheetPr>
  <dimension ref="A1:O26"/>
  <sheetViews>
    <sheetView showGridLines="0" view="pageBreakPreview" topLeftCell="C6" zoomScaleNormal="100" zoomScaleSheetLayoutView="100" workbookViewId="0">
      <selection activeCell="E20" sqref="E20"/>
    </sheetView>
  </sheetViews>
  <sheetFormatPr defaultRowHeight="15" x14ac:dyDescent="0.25"/>
  <cols>
    <col min="1" max="1" width="9.140625" style="4" hidden="1" customWidth="1"/>
    <col min="2" max="2" width="61.28515625" style="85" customWidth="1"/>
    <col min="3" max="3" width="18.140625" style="85" customWidth="1"/>
    <col min="4" max="4" width="21.140625" style="85" customWidth="1"/>
    <col min="5" max="7" width="15.42578125" style="85" customWidth="1"/>
    <col min="8" max="8" width="22.7109375" style="89" customWidth="1"/>
    <col min="9" max="9" width="15.140625" style="4" bestFit="1" customWidth="1"/>
    <col min="10" max="10" width="16.5703125" style="4" bestFit="1" customWidth="1"/>
    <col min="11" max="13" width="9.140625" style="4"/>
    <col min="14" max="15" width="9.140625" style="178"/>
    <col min="16" max="256" width="9.140625" style="4"/>
    <col min="257" max="257" width="0" style="4" hidden="1" customWidth="1"/>
    <col min="258" max="258" width="61.28515625" style="4" customWidth="1"/>
    <col min="259" max="259" width="18.140625" style="4" customWidth="1"/>
    <col min="260" max="260" width="21.140625" style="4" customWidth="1"/>
    <col min="261" max="263" width="15.42578125" style="4" customWidth="1"/>
    <col min="264" max="264" width="22.7109375" style="4" customWidth="1"/>
    <col min="265" max="265" width="15.140625" style="4" bestFit="1" customWidth="1"/>
    <col min="266" max="266" width="16.5703125" style="4" bestFit="1" customWidth="1"/>
    <col min="267" max="512" width="9.140625" style="4"/>
    <col min="513" max="513" width="0" style="4" hidden="1" customWidth="1"/>
    <col min="514" max="514" width="61.28515625" style="4" customWidth="1"/>
    <col min="515" max="515" width="18.140625" style="4" customWidth="1"/>
    <col min="516" max="516" width="21.140625" style="4" customWidth="1"/>
    <col min="517" max="519" width="15.42578125" style="4" customWidth="1"/>
    <col min="520" max="520" width="22.7109375" style="4" customWidth="1"/>
    <col min="521" max="521" width="15.140625" style="4" bestFit="1" customWidth="1"/>
    <col min="522" max="522" width="16.5703125" style="4" bestFit="1" customWidth="1"/>
    <col min="523" max="768" width="9.140625" style="4"/>
    <col min="769" max="769" width="0" style="4" hidden="1" customWidth="1"/>
    <col min="770" max="770" width="61.28515625" style="4" customWidth="1"/>
    <col min="771" max="771" width="18.140625" style="4" customWidth="1"/>
    <col min="772" max="772" width="21.140625" style="4" customWidth="1"/>
    <col min="773" max="775" width="15.42578125" style="4" customWidth="1"/>
    <col min="776" max="776" width="22.7109375" style="4" customWidth="1"/>
    <col min="777" max="777" width="15.140625" style="4" bestFit="1" customWidth="1"/>
    <col min="778" max="778" width="16.5703125" style="4" bestFit="1" customWidth="1"/>
    <col min="779" max="1024" width="9.140625" style="4"/>
    <col min="1025" max="1025" width="0" style="4" hidden="1" customWidth="1"/>
    <col min="1026" max="1026" width="61.28515625" style="4" customWidth="1"/>
    <col min="1027" max="1027" width="18.140625" style="4" customWidth="1"/>
    <col min="1028" max="1028" width="21.140625" style="4" customWidth="1"/>
    <col min="1029" max="1031" width="15.42578125" style="4" customWidth="1"/>
    <col min="1032" max="1032" width="22.7109375" style="4" customWidth="1"/>
    <col min="1033" max="1033" width="15.140625" style="4" bestFit="1" customWidth="1"/>
    <col min="1034" max="1034" width="16.5703125" style="4" bestFit="1" customWidth="1"/>
    <col min="1035" max="1280" width="9.140625" style="4"/>
    <col min="1281" max="1281" width="0" style="4" hidden="1" customWidth="1"/>
    <col min="1282" max="1282" width="61.28515625" style="4" customWidth="1"/>
    <col min="1283" max="1283" width="18.140625" style="4" customWidth="1"/>
    <col min="1284" max="1284" width="21.140625" style="4" customWidth="1"/>
    <col min="1285" max="1287" width="15.42578125" style="4" customWidth="1"/>
    <col min="1288" max="1288" width="22.7109375" style="4" customWidth="1"/>
    <col min="1289" max="1289" width="15.140625" style="4" bestFit="1" customWidth="1"/>
    <col min="1290" max="1290" width="16.5703125" style="4" bestFit="1" customWidth="1"/>
    <col min="1291" max="1536" width="9.140625" style="4"/>
    <col min="1537" max="1537" width="0" style="4" hidden="1" customWidth="1"/>
    <col min="1538" max="1538" width="61.28515625" style="4" customWidth="1"/>
    <col min="1539" max="1539" width="18.140625" style="4" customWidth="1"/>
    <col min="1540" max="1540" width="21.140625" style="4" customWidth="1"/>
    <col min="1541" max="1543" width="15.42578125" style="4" customWidth="1"/>
    <col min="1544" max="1544" width="22.7109375" style="4" customWidth="1"/>
    <col min="1545" max="1545" width="15.140625" style="4" bestFit="1" customWidth="1"/>
    <col min="1546" max="1546" width="16.5703125" style="4" bestFit="1" customWidth="1"/>
    <col min="1547" max="1792" width="9.140625" style="4"/>
    <col min="1793" max="1793" width="0" style="4" hidden="1" customWidth="1"/>
    <col min="1794" max="1794" width="61.28515625" style="4" customWidth="1"/>
    <col min="1795" max="1795" width="18.140625" style="4" customWidth="1"/>
    <col min="1796" max="1796" width="21.140625" style="4" customWidth="1"/>
    <col min="1797" max="1799" width="15.42578125" style="4" customWidth="1"/>
    <col min="1800" max="1800" width="22.7109375" style="4" customWidth="1"/>
    <col min="1801" max="1801" width="15.140625" style="4" bestFit="1" customWidth="1"/>
    <col min="1802" max="1802" width="16.5703125" style="4" bestFit="1" customWidth="1"/>
    <col min="1803" max="2048" width="9.140625" style="4"/>
    <col min="2049" max="2049" width="0" style="4" hidden="1" customWidth="1"/>
    <col min="2050" max="2050" width="61.28515625" style="4" customWidth="1"/>
    <col min="2051" max="2051" width="18.140625" style="4" customWidth="1"/>
    <col min="2052" max="2052" width="21.140625" style="4" customWidth="1"/>
    <col min="2053" max="2055" width="15.42578125" style="4" customWidth="1"/>
    <col min="2056" max="2056" width="22.7109375" style="4" customWidth="1"/>
    <col min="2057" max="2057" width="15.140625" style="4" bestFit="1" customWidth="1"/>
    <col min="2058" max="2058" width="16.5703125" style="4" bestFit="1" customWidth="1"/>
    <col min="2059" max="2304" width="9.140625" style="4"/>
    <col min="2305" max="2305" width="0" style="4" hidden="1" customWidth="1"/>
    <col min="2306" max="2306" width="61.28515625" style="4" customWidth="1"/>
    <col min="2307" max="2307" width="18.140625" style="4" customWidth="1"/>
    <col min="2308" max="2308" width="21.140625" style="4" customWidth="1"/>
    <col min="2309" max="2311" width="15.42578125" style="4" customWidth="1"/>
    <col min="2312" max="2312" width="22.7109375" style="4" customWidth="1"/>
    <col min="2313" max="2313" width="15.140625" style="4" bestFit="1" customWidth="1"/>
    <col min="2314" max="2314" width="16.5703125" style="4" bestFit="1" customWidth="1"/>
    <col min="2315" max="2560" width="9.140625" style="4"/>
    <col min="2561" max="2561" width="0" style="4" hidden="1" customWidth="1"/>
    <col min="2562" max="2562" width="61.28515625" style="4" customWidth="1"/>
    <col min="2563" max="2563" width="18.140625" style="4" customWidth="1"/>
    <col min="2564" max="2564" width="21.140625" style="4" customWidth="1"/>
    <col min="2565" max="2567" width="15.42578125" style="4" customWidth="1"/>
    <col min="2568" max="2568" width="22.7109375" style="4" customWidth="1"/>
    <col min="2569" max="2569" width="15.140625" style="4" bestFit="1" customWidth="1"/>
    <col min="2570" max="2570" width="16.5703125" style="4" bestFit="1" customWidth="1"/>
    <col min="2571" max="2816" width="9.140625" style="4"/>
    <col min="2817" max="2817" width="0" style="4" hidden="1" customWidth="1"/>
    <col min="2818" max="2818" width="61.28515625" style="4" customWidth="1"/>
    <col min="2819" max="2819" width="18.140625" style="4" customWidth="1"/>
    <col min="2820" max="2820" width="21.140625" style="4" customWidth="1"/>
    <col min="2821" max="2823" width="15.42578125" style="4" customWidth="1"/>
    <col min="2824" max="2824" width="22.7109375" style="4" customWidth="1"/>
    <col min="2825" max="2825" width="15.140625" style="4" bestFit="1" customWidth="1"/>
    <col min="2826" max="2826" width="16.5703125" style="4" bestFit="1" customWidth="1"/>
    <col min="2827" max="3072" width="9.140625" style="4"/>
    <col min="3073" max="3073" width="0" style="4" hidden="1" customWidth="1"/>
    <col min="3074" max="3074" width="61.28515625" style="4" customWidth="1"/>
    <col min="3075" max="3075" width="18.140625" style="4" customWidth="1"/>
    <col min="3076" max="3076" width="21.140625" style="4" customWidth="1"/>
    <col min="3077" max="3079" width="15.42578125" style="4" customWidth="1"/>
    <col min="3080" max="3080" width="22.7109375" style="4" customWidth="1"/>
    <col min="3081" max="3081" width="15.140625" style="4" bestFit="1" customWidth="1"/>
    <col min="3082" max="3082" width="16.5703125" style="4" bestFit="1" customWidth="1"/>
    <col min="3083" max="3328" width="9.140625" style="4"/>
    <col min="3329" max="3329" width="0" style="4" hidden="1" customWidth="1"/>
    <col min="3330" max="3330" width="61.28515625" style="4" customWidth="1"/>
    <col min="3331" max="3331" width="18.140625" style="4" customWidth="1"/>
    <col min="3332" max="3332" width="21.140625" style="4" customWidth="1"/>
    <col min="3333" max="3335" width="15.42578125" style="4" customWidth="1"/>
    <col min="3336" max="3336" width="22.7109375" style="4" customWidth="1"/>
    <col min="3337" max="3337" width="15.140625" style="4" bestFit="1" customWidth="1"/>
    <col min="3338" max="3338" width="16.5703125" style="4" bestFit="1" customWidth="1"/>
    <col min="3339" max="3584" width="9.140625" style="4"/>
    <col min="3585" max="3585" width="0" style="4" hidden="1" customWidth="1"/>
    <col min="3586" max="3586" width="61.28515625" style="4" customWidth="1"/>
    <col min="3587" max="3587" width="18.140625" style="4" customWidth="1"/>
    <col min="3588" max="3588" width="21.140625" style="4" customWidth="1"/>
    <col min="3589" max="3591" width="15.42578125" style="4" customWidth="1"/>
    <col min="3592" max="3592" width="22.7109375" style="4" customWidth="1"/>
    <col min="3593" max="3593" width="15.140625" style="4" bestFit="1" customWidth="1"/>
    <col min="3594" max="3594" width="16.5703125" style="4" bestFit="1" customWidth="1"/>
    <col min="3595" max="3840" width="9.140625" style="4"/>
    <col min="3841" max="3841" width="0" style="4" hidden="1" customWidth="1"/>
    <col min="3842" max="3842" width="61.28515625" style="4" customWidth="1"/>
    <col min="3843" max="3843" width="18.140625" style="4" customWidth="1"/>
    <col min="3844" max="3844" width="21.140625" style="4" customWidth="1"/>
    <col min="3845" max="3847" width="15.42578125" style="4" customWidth="1"/>
    <col min="3848" max="3848" width="22.7109375" style="4" customWidth="1"/>
    <col min="3849" max="3849" width="15.140625" style="4" bestFit="1" customWidth="1"/>
    <col min="3850" max="3850" width="16.5703125" style="4" bestFit="1" customWidth="1"/>
    <col min="3851" max="4096" width="9.140625" style="4"/>
    <col min="4097" max="4097" width="0" style="4" hidden="1" customWidth="1"/>
    <col min="4098" max="4098" width="61.28515625" style="4" customWidth="1"/>
    <col min="4099" max="4099" width="18.140625" style="4" customWidth="1"/>
    <col min="4100" max="4100" width="21.140625" style="4" customWidth="1"/>
    <col min="4101" max="4103" width="15.42578125" style="4" customWidth="1"/>
    <col min="4104" max="4104" width="22.7109375" style="4" customWidth="1"/>
    <col min="4105" max="4105" width="15.140625" style="4" bestFit="1" customWidth="1"/>
    <col min="4106" max="4106" width="16.5703125" style="4" bestFit="1" customWidth="1"/>
    <col min="4107" max="4352" width="9.140625" style="4"/>
    <col min="4353" max="4353" width="0" style="4" hidden="1" customWidth="1"/>
    <col min="4354" max="4354" width="61.28515625" style="4" customWidth="1"/>
    <col min="4355" max="4355" width="18.140625" style="4" customWidth="1"/>
    <col min="4356" max="4356" width="21.140625" style="4" customWidth="1"/>
    <col min="4357" max="4359" width="15.42578125" style="4" customWidth="1"/>
    <col min="4360" max="4360" width="22.7109375" style="4" customWidth="1"/>
    <col min="4361" max="4361" width="15.140625" style="4" bestFit="1" customWidth="1"/>
    <col min="4362" max="4362" width="16.5703125" style="4" bestFit="1" customWidth="1"/>
    <col min="4363" max="4608" width="9.140625" style="4"/>
    <col min="4609" max="4609" width="0" style="4" hidden="1" customWidth="1"/>
    <col min="4610" max="4610" width="61.28515625" style="4" customWidth="1"/>
    <col min="4611" max="4611" width="18.140625" style="4" customWidth="1"/>
    <col min="4612" max="4612" width="21.140625" style="4" customWidth="1"/>
    <col min="4613" max="4615" width="15.42578125" style="4" customWidth="1"/>
    <col min="4616" max="4616" width="22.7109375" style="4" customWidth="1"/>
    <col min="4617" max="4617" width="15.140625" style="4" bestFit="1" customWidth="1"/>
    <col min="4618" max="4618" width="16.5703125" style="4" bestFit="1" customWidth="1"/>
    <col min="4619" max="4864" width="9.140625" style="4"/>
    <col min="4865" max="4865" width="0" style="4" hidden="1" customWidth="1"/>
    <col min="4866" max="4866" width="61.28515625" style="4" customWidth="1"/>
    <col min="4867" max="4867" width="18.140625" style="4" customWidth="1"/>
    <col min="4868" max="4868" width="21.140625" style="4" customWidth="1"/>
    <col min="4869" max="4871" width="15.42578125" style="4" customWidth="1"/>
    <col min="4872" max="4872" width="22.7109375" style="4" customWidth="1"/>
    <col min="4873" max="4873" width="15.140625" style="4" bestFit="1" customWidth="1"/>
    <col min="4874" max="4874" width="16.5703125" style="4" bestFit="1" customWidth="1"/>
    <col min="4875" max="5120" width="9.140625" style="4"/>
    <col min="5121" max="5121" width="0" style="4" hidden="1" customWidth="1"/>
    <col min="5122" max="5122" width="61.28515625" style="4" customWidth="1"/>
    <col min="5123" max="5123" width="18.140625" style="4" customWidth="1"/>
    <col min="5124" max="5124" width="21.140625" style="4" customWidth="1"/>
    <col min="5125" max="5127" width="15.42578125" style="4" customWidth="1"/>
    <col min="5128" max="5128" width="22.7109375" style="4" customWidth="1"/>
    <col min="5129" max="5129" width="15.140625" style="4" bestFit="1" customWidth="1"/>
    <col min="5130" max="5130" width="16.5703125" style="4" bestFit="1" customWidth="1"/>
    <col min="5131" max="5376" width="9.140625" style="4"/>
    <col min="5377" max="5377" width="0" style="4" hidden="1" customWidth="1"/>
    <col min="5378" max="5378" width="61.28515625" style="4" customWidth="1"/>
    <col min="5379" max="5379" width="18.140625" style="4" customWidth="1"/>
    <col min="5380" max="5380" width="21.140625" style="4" customWidth="1"/>
    <col min="5381" max="5383" width="15.42578125" style="4" customWidth="1"/>
    <col min="5384" max="5384" width="22.7109375" style="4" customWidth="1"/>
    <col min="5385" max="5385" width="15.140625" style="4" bestFit="1" customWidth="1"/>
    <col min="5386" max="5386" width="16.5703125" style="4" bestFit="1" customWidth="1"/>
    <col min="5387" max="5632" width="9.140625" style="4"/>
    <col min="5633" max="5633" width="0" style="4" hidden="1" customWidth="1"/>
    <col min="5634" max="5634" width="61.28515625" style="4" customWidth="1"/>
    <col min="5635" max="5635" width="18.140625" style="4" customWidth="1"/>
    <col min="5636" max="5636" width="21.140625" style="4" customWidth="1"/>
    <col min="5637" max="5639" width="15.42578125" style="4" customWidth="1"/>
    <col min="5640" max="5640" width="22.7109375" style="4" customWidth="1"/>
    <col min="5641" max="5641" width="15.140625" style="4" bestFit="1" customWidth="1"/>
    <col min="5642" max="5642" width="16.5703125" style="4" bestFit="1" customWidth="1"/>
    <col min="5643" max="5888" width="9.140625" style="4"/>
    <col min="5889" max="5889" width="0" style="4" hidden="1" customWidth="1"/>
    <col min="5890" max="5890" width="61.28515625" style="4" customWidth="1"/>
    <col min="5891" max="5891" width="18.140625" style="4" customWidth="1"/>
    <col min="5892" max="5892" width="21.140625" style="4" customWidth="1"/>
    <col min="5893" max="5895" width="15.42578125" style="4" customWidth="1"/>
    <col min="5896" max="5896" width="22.7109375" style="4" customWidth="1"/>
    <col min="5897" max="5897" width="15.140625" style="4" bestFit="1" customWidth="1"/>
    <col min="5898" max="5898" width="16.5703125" style="4" bestFit="1" customWidth="1"/>
    <col min="5899" max="6144" width="9.140625" style="4"/>
    <col min="6145" max="6145" width="0" style="4" hidden="1" customWidth="1"/>
    <col min="6146" max="6146" width="61.28515625" style="4" customWidth="1"/>
    <col min="6147" max="6147" width="18.140625" style="4" customWidth="1"/>
    <col min="6148" max="6148" width="21.140625" style="4" customWidth="1"/>
    <col min="6149" max="6151" width="15.42578125" style="4" customWidth="1"/>
    <col min="6152" max="6152" width="22.7109375" style="4" customWidth="1"/>
    <col min="6153" max="6153" width="15.140625" style="4" bestFit="1" customWidth="1"/>
    <col min="6154" max="6154" width="16.5703125" style="4" bestFit="1" customWidth="1"/>
    <col min="6155" max="6400" width="9.140625" style="4"/>
    <col min="6401" max="6401" width="0" style="4" hidden="1" customWidth="1"/>
    <col min="6402" max="6402" width="61.28515625" style="4" customWidth="1"/>
    <col min="6403" max="6403" width="18.140625" style="4" customWidth="1"/>
    <col min="6404" max="6404" width="21.140625" style="4" customWidth="1"/>
    <col min="6405" max="6407" width="15.42578125" style="4" customWidth="1"/>
    <col min="6408" max="6408" width="22.7109375" style="4" customWidth="1"/>
    <col min="6409" max="6409" width="15.140625" style="4" bestFit="1" customWidth="1"/>
    <col min="6410" max="6410" width="16.5703125" style="4" bestFit="1" customWidth="1"/>
    <col min="6411" max="6656" width="9.140625" style="4"/>
    <col min="6657" max="6657" width="0" style="4" hidden="1" customWidth="1"/>
    <col min="6658" max="6658" width="61.28515625" style="4" customWidth="1"/>
    <col min="6659" max="6659" width="18.140625" style="4" customWidth="1"/>
    <col min="6660" max="6660" width="21.140625" style="4" customWidth="1"/>
    <col min="6661" max="6663" width="15.42578125" style="4" customWidth="1"/>
    <col min="6664" max="6664" width="22.7109375" style="4" customWidth="1"/>
    <col min="6665" max="6665" width="15.140625" style="4" bestFit="1" customWidth="1"/>
    <col min="6666" max="6666" width="16.5703125" style="4" bestFit="1" customWidth="1"/>
    <col min="6667" max="6912" width="9.140625" style="4"/>
    <col min="6913" max="6913" width="0" style="4" hidden="1" customWidth="1"/>
    <col min="6914" max="6914" width="61.28515625" style="4" customWidth="1"/>
    <col min="6915" max="6915" width="18.140625" style="4" customWidth="1"/>
    <col min="6916" max="6916" width="21.140625" style="4" customWidth="1"/>
    <col min="6917" max="6919" width="15.42578125" style="4" customWidth="1"/>
    <col min="6920" max="6920" width="22.7109375" style="4" customWidth="1"/>
    <col min="6921" max="6921" width="15.140625" style="4" bestFit="1" customWidth="1"/>
    <col min="6922" max="6922" width="16.5703125" style="4" bestFit="1" customWidth="1"/>
    <col min="6923" max="7168" width="9.140625" style="4"/>
    <col min="7169" max="7169" width="0" style="4" hidden="1" customWidth="1"/>
    <col min="7170" max="7170" width="61.28515625" style="4" customWidth="1"/>
    <col min="7171" max="7171" width="18.140625" style="4" customWidth="1"/>
    <col min="7172" max="7172" width="21.140625" style="4" customWidth="1"/>
    <col min="7173" max="7175" width="15.42578125" style="4" customWidth="1"/>
    <col min="7176" max="7176" width="22.7109375" style="4" customWidth="1"/>
    <col min="7177" max="7177" width="15.140625" style="4" bestFit="1" customWidth="1"/>
    <col min="7178" max="7178" width="16.5703125" style="4" bestFit="1" customWidth="1"/>
    <col min="7179" max="7424" width="9.140625" style="4"/>
    <col min="7425" max="7425" width="0" style="4" hidden="1" customWidth="1"/>
    <col min="7426" max="7426" width="61.28515625" style="4" customWidth="1"/>
    <col min="7427" max="7427" width="18.140625" style="4" customWidth="1"/>
    <col min="7428" max="7428" width="21.140625" style="4" customWidth="1"/>
    <col min="7429" max="7431" width="15.42578125" style="4" customWidth="1"/>
    <col min="7432" max="7432" width="22.7109375" style="4" customWidth="1"/>
    <col min="7433" max="7433" width="15.140625" style="4" bestFit="1" customWidth="1"/>
    <col min="7434" max="7434" width="16.5703125" style="4" bestFit="1" customWidth="1"/>
    <col min="7435" max="7680" width="9.140625" style="4"/>
    <col min="7681" max="7681" width="0" style="4" hidden="1" customWidth="1"/>
    <col min="7682" max="7682" width="61.28515625" style="4" customWidth="1"/>
    <col min="7683" max="7683" width="18.140625" style="4" customWidth="1"/>
    <col min="7684" max="7684" width="21.140625" style="4" customWidth="1"/>
    <col min="7685" max="7687" width="15.42578125" style="4" customWidth="1"/>
    <col min="7688" max="7688" width="22.7109375" style="4" customWidth="1"/>
    <col min="7689" max="7689" width="15.140625" style="4" bestFit="1" customWidth="1"/>
    <col min="7690" max="7690" width="16.5703125" style="4" bestFit="1" customWidth="1"/>
    <col min="7691" max="7936" width="9.140625" style="4"/>
    <col min="7937" max="7937" width="0" style="4" hidden="1" customWidth="1"/>
    <col min="7938" max="7938" width="61.28515625" style="4" customWidth="1"/>
    <col min="7939" max="7939" width="18.140625" style="4" customWidth="1"/>
    <col min="7940" max="7940" width="21.140625" style="4" customWidth="1"/>
    <col min="7941" max="7943" width="15.42578125" style="4" customWidth="1"/>
    <col min="7944" max="7944" width="22.7109375" style="4" customWidth="1"/>
    <col min="7945" max="7945" width="15.140625" style="4" bestFit="1" customWidth="1"/>
    <col min="7946" max="7946" width="16.5703125" style="4" bestFit="1" customWidth="1"/>
    <col min="7947" max="8192" width="9.140625" style="4"/>
    <col min="8193" max="8193" width="0" style="4" hidden="1" customWidth="1"/>
    <col min="8194" max="8194" width="61.28515625" style="4" customWidth="1"/>
    <col min="8195" max="8195" width="18.140625" style="4" customWidth="1"/>
    <col min="8196" max="8196" width="21.140625" style="4" customWidth="1"/>
    <col min="8197" max="8199" width="15.42578125" style="4" customWidth="1"/>
    <col min="8200" max="8200" width="22.7109375" style="4" customWidth="1"/>
    <col min="8201" max="8201" width="15.140625" style="4" bestFit="1" customWidth="1"/>
    <col min="8202" max="8202" width="16.5703125" style="4" bestFit="1" customWidth="1"/>
    <col min="8203" max="8448" width="9.140625" style="4"/>
    <col min="8449" max="8449" width="0" style="4" hidden="1" customWidth="1"/>
    <col min="8450" max="8450" width="61.28515625" style="4" customWidth="1"/>
    <col min="8451" max="8451" width="18.140625" style="4" customWidth="1"/>
    <col min="8452" max="8452" width="21.140625" style="4" customWidth="1"/>
    <col min="8453" max="8455" width="15.42578125" style="4" customWidth="1"/>
    <col min="8456" max="8456" width="22.7109375" style="4" customWidth="1"/>
    <col min="8457" max="8457" width="15.140625" style="4" bestFit="1" customWidth="1"/>
    <col min="8458" max="8458" width="16.5703125" style="4" bestFit="1" customWidth="1"/>
    <col min="8459" max="8704" width="9.140625" style="4"/>
    <col min="8705" max="8705" width="0" style="4" hidden="1" customWidth="1"/>
    <col min="8706" max="8706" width="61.28515625" style="4" customWidth="1"/>
    <col min="8707" max="8707" width="18.140625" style="4" customWidth="1"/>
    <col min="8708" max="8708" width="21.140625" style="4" customWidth="1"/>
    <col min="8709" max="8711" width="15.42578125" style="4" customWidth="1"/>
    <col min="8712" max="8712" width="22.7109375" style="4" customWidth="1"/>
    <col min="8713" max="8713" width="15.140625" style="4" bestFit="1" customWidth="1"/>
    <col min="8714" max="8714" width="16.5703125" style="4" bestFit="1" customWidth="1"/>
    <col min="8715" max="8960" width="9.140625" style="4"/>
    <col min="8961" max="8961" width="0" style="4" hidden="1" customWidth="1"/>
    <col min="8962" max="8962" width="61.28515625" style="4" customWidth="1"/>
    <col min="8963" max="8963" width="18.140625" style="4" customWidth="1"/>
    <col min="8964" max="8964" width="21.140625" style="4" customWidth="1"/>
    <col min="8965" max="8967" width="15.42578125" style="4" customWidth="1"/>
    <col min="8968" max="8968" width="22.7109375" style="4" customWidth="1"/>
    <col min="8969" max="8969" width="15.140625" style="4" bestFit="1" customWidth="1"/>
    <col min="8970" max="8970" width="16.5703125" style="4" bestFit="1" customWidth="1"/>
    <col min="8971" max="9216" width="9.140625" style="4"/>
    <col min="9217" max="9217" width="0" style="4" hidden="1" customWidth="1"/>
    <col min="9218" max="9218" width="61.28515625" style="4" customWidth="1"/>
    <col min="9219" max="9219" width="18.140625" style="4" customWidth="1"/>
    <col min="9220" max="9220" width="21.140625" style="4" customWidth="1"/>
    <col min="9221" max="9223" width="15.42578125" style="4" customWidth="1"/>
    <col min="9224" max="9224" width="22.7109375" style="4" customWidth="1"/>
    <col min="9225" max="9225" width="15.140625" style="4" bestFit="1" customWidth="1"/>
    <col min="9226" max="9226" width="16.5703125" style="4" bestFit="1" customWidth="1"/>
    <col min="9227" max="9472" width="9.140625" style="4"/>
    <col min="9473" max="9473" width="0" style="4" hidden="1" customWidth="1"/>
    <col min="9474" max="9474" width="61.28515625" style="4" customWidth="1"/>
    <col min="9475" max="9475" width="18.140625" style="4" customWidth="1"/>
    <col min="9476" max="9476" width="21.140625" style="4" customWidth="1"/>
    <col min="9477" max="9479" width="15.42578125" style="4" customWidth="1"/>
    <col min="9480" max="9480" width="22.7109375" style="4" customWidth="1"/>
    <col min="9481" max="9481" width="15.140625" style="4" bestFit="1" customWidth="1"/>
    <col min="9482" max="9482" width="16.5703125" style="4" bestFit="1" customWidth="1"/>
    <col min="9483" max="9728" width="9.140625" style="4"/>
    <col min="9729" max="9729" width="0" style="4" hidden="1" customWidth="1"/>
    <col min="9730" max="9730" width="61.28515625" style="4" customWidth="1"/>
    <col min="9731" max="9731" width="18.140625" style="4" customWidth="1"/>
    <col min="9732" max="9732" width="21.140625" style="4" customWidth="1"/>
    <col min="9733" max="9735" width="15.42578125" style="4" customWidth="1"/>
    <col min="9736" max="9736" width="22.7109375" style="4" customWidth="1"/>
    <col min="9737" max="9737" width="15.140625" style="4" bestFit="1" customWidth="1"/>
    <col min="9738" max="9738" width="16.5703125" style="4" bestFit="1" customWidth="1"/>
    <col min="9739" max="9984" width="9.140625" style="4"/>
    <col min="9985" max="9985" width="0" style="4" hidden="1" customWidth="1"/>
    <col min="9986" max="9986" width="61.28515625" style="4" customWidth="1"/>
    <col min="9987" max="9987" width="18.140625" style="4" customWidth="1"/>
    <col min="9988" max="9988" width="21.140625" style="4" customWidth="1"/>
    <col min="9989" max="9991" width="15.42578125" style="4" customWidth="1"/>
    <col min="9992" max="9992" width="22.7109375" style="4" customWidth="1"/>
    <col min="9993" max="9993" width="15.140625" style="4" bestFit="1" customWidth="1"/>
    <col min="9994" max="9994" width="16.5703125" style="4" bestFit="1" customWidth="1"/>
    <col min="9995" max="10240" width="9.140625" style="4"/>
    <col min="10241" max="10241" width="0" style="4" hidden="1" customWidth="1"/>
    <col min="10242" max="10242" width="61.28515625" style="4" customWidth="1"/>
    <col min="10243" max="10243" width="18.140625" style="4" customWidth="1"/>
    <col min="10244" max="10244" width="21.140625" style="4" customWidth="1"/>
    <col min="10245" max="10247" width="15.42578125" style="4" customWidth="1"/>
    <col min="10248" max="10248" width="22.7109375" style="4" customWidth="1"/>
    <col min="10249" max="10249" width="15.140625" style="4" bestFit="1" customWidth="1"/>
    <col min="10250" max="10250" width="16.5703125" style="4" bestFit="1" customWidth="1"/>
    <col min="10251" max="10496" width="9.140625" style="4"/>
    <col min="10497" max="10497" width="0" style="4" hidden="1" customWidth="1"/>
    <col min="10498" max="10498" width="61.28515625" style="4" customWidth="1"/>
    <col min="10499" max="10499" width="18.140625" style="4" customWidth="1"/>
    <col min="10500" max="10500" width="21.140625" style="4" customWidth="1"/>
    <col min="10501" max="10503" width="15.42578125" style="4" customWidth="1"/>
    <col min="10504" max="10504" width="22.7109375" style="4" customWidth="1"/>
    <col min="10505" max="10505" width="15.140625" style="4" bestFit="1" customWidth="1"/>
    <col min="10506" max="10506" width="16.5703125" style="4" bestFit="1" customWidth="1"/>
    <col min="10507" max="10752" width="9.140625" style="4"/>
    <col min="10753" max="10753" width="0" style="4" hidden="1" customWidth="1"/>
    <col min="10754" max="10754" width="61.28515625" style="4" customWidth="1"/>
    <col min="10755" max="10755" width="18.140625" style="4" customWidth="1"/>
    <col min="10756" max="10756" width="21.140625" style="4" customWidth="1"/>
    <col min="10757" max="10759" width="15.42578125" style="4" customWidth="1"/>
    <col min="10760" max="10760" width="22.7109375" style="4" customWidth="1"/>
    <col min="10761" max="10761" width="15.140625" style="4" bestFit="1" customWidth="1"/>
    <col min="10762" max="10762" width="16.5703125" style="4" bestFit="1" customWidth="1"/>
    <col min="10763" max="11008" width="9.140625" style="4"/>
    <col min="11009" max="11009" width="0" style="4" hidden="1" customWidth="1"/>
    <col min="11010" max="11010" width="61.28515625" style="4" customWidth="1"/>
    <col min="11011" max="11011" width="18.140625" style="4" customWidth="1"/>
    <col min="11012" max="11012" width="21.140625" style="4" customWidth="1"/>
    <col min="11013" max="11015" width="15.42578125" style="4" customWidth="1"/>
    <col min="11016" max="11016" width="22.7109375" style="4" customWidth="1"/>
    <col min="11017" max="11017" width="15.140625" style="4" bestFit="1" customWidth="1"/>
    <col min="11018" max="11018" width="16.5703125" style="4" bestFit="1" customWidth="1"/>
    <col min="11019" max="11264" width="9.140625" style="4"/>
    <col min="11265" max="11265" width="0" style="4" hidden="1" customWidth="1"/>
    <col min="11266" max="11266" width="61.28515625" style="4" customWidth="1"/>
    <col min="11267" max="11267" width="18.140625" style="4" customWidth="1"/>
    <col min="11268" max="11268" width="21.140625" style="4" customWidth="1"/>
    <col min="11269" max="11271" width="15.42578125" style="4" customWidth="1"/>
    <col min="11272" max="11272" width="22.7109375" style="4" customWidth="1"/>
    <col min="11273" max="11273" width="15.140625" style="4" bestFit="1" customWidth="1"/>
    <col min="11274" max="11274" width="16.5703125" style="4" bestFit="1" customWidth="1"/>
    <col min="11275" max="11520" width="9.140625" style="4"/>
    <col min="11521" max="11521" width="0" style="4" hidden="1" customWidth="1"/>
    <col min="11522" max="11522" width="61.28515625" style="4" customWidth="1"/>
    <col min="11523" max="11523" width="18.140625" style="4" customWidth="1"/>
    <col min="11524" max="11524" width="21.140625" style="4" customWidth="1"/>
    <col min="11525" max="11527" width="15.42578125" style="4" customWidth="1"/>
    <col min="11528" max="11528" width="22.7109375" style="4" customWidth="1"/>
    <col min="11529" max="11529" width="15.140625" style="4" bestFit="1" customWidth="1"/>
    <col min="11530" max="11530" width="16.5703125" style="4" bestFit="1" customWidth="1"/>
    <col min="11531" max="11776" width="9.140625" style="4"/>
    <col min="11777" max="11777" width="0" style="4" hidden="1" customWidth="1"/>
    <col min="11778" max="11778" width="61.28515625" style="4" customWidth="1"/>
    <col min="11779" max="11779" width="18.140625" style="4" customWidth="1"/>
    <col min="11780" max="11780" width="21.140625" style="4" customWidth="1"/>
    <col min="11781" max="11783" width="15.42578125" style="4" customWidth="1"/>
    <col min="11784" max="11784" width="22.7109375" style="4" customWidth="1"/>
    <col min="11785" max="11785" width="15.140625" style="4" bestFit="1" customWidth="1"/>
    <col min="11786" max="11786" width="16.5703125" style="4" bestFit="1" customWidth="1"/>
    <col min="11787" max="12032" width="9.140625" style="4"/>
    <col min="12033" max="12033" width="0" style="4" hidden="1" customWidth="1"/>
    <col min="12034" max="12034" width="61.28515625" style="4" customWidth="1"/>
    <col min="12035" max="12035" width="18.140625" style="4" customWidth="1"/>
    <col min="12036" max="12036" width="21.140625" style="4" customWidth="1"/>
    <col min="12037" max="12039" width="15.42578125" style="4" customWidth="1"/>
    <col min="12040" max="12040" width="22.7109375" style="4" customWidth="1"/>
    <col min="12041" max="12041" width="15.140625" style="4" bestFit="1" customWidth="1"/>
    <col min="12042" max="12042" width="16.5703125" style="4" bestFit="1" customWidth="1"/>
    <col min="12043" max="12288" width="9.140625" style="4"/>
    <col min="12289" max="12289" width="0" style="4" hidden="1" customWidth="1"/>
    <col min="12290" max="12290" width="61.28515625" style="4" customWidth="1"/>
    <col min="12291" max="12291" width="18.140625" style="4" customWidth="1"/>
    <col min="12292" max="12292" width="21.140625" style="4" customWidth="1"/>
    <col min="12293" max="12295" width="15.42578125" style="4" customWidth="1"/>
    <col min="12296" max="12296" width="22.7109375" style="4" customWidth="1"/>
    <col min="12297" max="12297" width="15.140625" style="4" bestFit="1" customWidth="1"/>
    <col min="12298" max="12298" width="16.5703125" style="4" bestFit="1" customWidth="1"/>
    <col min="12299" max="12544" width="9.140625" style="4"/>
    <col min="12545" max="12545" width="0" style="4" hidden="1" customWidth="1"/>
    <col min="12546" max="12546" width="61.28515625" style="4" customWidth="1"/>
    <col min="12547" max="12547" width="18.140625" style="4" customWidth="1"/>
    <col min="12548" max="12548" width="21.140625" style="4" customWidth="1"/>
    <col min="12549" max="12551" width="15.42578125" style="4" customWidth="1"/>
    <col min="12552" max="12552" width="22.7109375" style="4" customWidth="1"/>
    <col min="12553" max="12553" width="15.140625" style="4" bestFit="1" customWidth="1"/>
    <col min="12554" max="12554" width="16.5703125" style="4" bestFit="1" customWidth="1"/>
    <col min="12555" max="12800" width="9.140625" style="4"/>
    <col min="12801" max="12801" width="0" style="4" hidden="1" customWidth="1"/>
    <col min="12802" max="12802" width="61.28515625" style="4" customWidth="1"/>
    <col min="12803" max="12803" width="18.140625" style="4" customWidth="1"/>
    <col min="12804" max="12804" width="21.140625" style="4" customWidth="1"/>
    <col min="12805" max="12807" width="15.42578125" style="4" customWidth="1"/>
    <col min="12808" max="12808" width="22.7109375" style="4" customWidth="1"/>
    <col min="12809" max="12809" width="15.140625" style="4" bestFit="1" customWidth="1"/>
    <col min="12810" max="12810" width="16.5703125" style="4" bestFit="1" customWidth="1"/>
    <col min="12811" max="13056" width="9.140625" style="4"/>
    <col min="13057" max="13057" width="0" style="4" hidden="1" customWidth="1"/>
    <col min="13058" max="13058" width="61.28515625" style="4" customWidth="1"/>
    <col min="13059" max="13059" width="18.140625" style="4" customWidth="1"/>
    <col min="13060" max="13060" width="21.140625" style="4" customWidth="1"/>
    <col min="13061" max="13063" width="15.42578125" style="4" customWidth="1"/>
    <col min="13064" max="13064" width="22.7109375" style="4" customWidth="1"/>
    <col min="13065" max="13065" width="15.140625" style="4" bestFit="1" customWidth="1"/>
    <col min="13066" max="13066" width="16.5703125" style="4" bestFit="1" customWidth="1"/>
    <col min="13067" max="13312" width="9.140625" style="4"/>
    <col min="13313" max="13313" width="0" style="4" hidden="1" customWidth="1"/>
    <col min="13314" max="13314" width="61.28515625" style="4" customWidth="1"/>
    <col min="13315" max="13315" width="18.140625" style="4" customWidth="1"/>
    <col min="13316" max="13316" width="21.140625" style="4" customWidth="1"/>
    <col min="13317" max="13319" width="15.42578125" style="4" customWidth="1"/>
    <col min="13320" max="13320" width="22.7109375" style="4" customWidth="1"/>
    <col min="13321" max="13321" width="15.140625" style="4" bestFit="1" customWidth="1"/>
    <col min="13322" max="13322" width="16.5703125" style="4" bestFit="1" customWidth="1"/>
    <col min="13323" max="13568" width="9.140625" style="4"/>
    <col min="13569" max="13569" width="0" style="4" hidden="1" customWidth="1"/>
    <col min="13570" max="13570" width="61.28515625" style="4" customWidth="1"/>
    <col min="13571" max="13571" width="18.140625" style="4" customWidth="1"/>
    <col min="13572" max="13572" width="21.140625" style="4" customWidth="1"/>
    <col min="13573" max="13575" width="15.42578125" style="4" customWidth="1"/>
    <col min="13576" max="13576" width="22.7109375" style="4" customWidth="1"/>
    <col min="13577" max="13577" width="15.140625" style="4" bestFit="1" customWidth="1"/>
    <col min="13578" max="13578" width="16.5703125" style="4" bestFit="1" customWidth="1"/>
    <col min="13579" max="13824" width="9.140625" style="4"/>
    <col min="13825" max="13825" width="0" style="4" hidden="1" customWidth="1"/>
    <col min="13826" max="13826" width="61.28515625" style="4" customWidth="1"/>
    <col min="13827" max="13827" width="18.140625" style="4" customWidth="1"/>
    <col min="13828" max="13828" width="21.140625" style="4" customWidth="1"/>
    <col min="13829" max="13831" width="15.42578125" style="4" customWidth="1"/>
    <col min="13832" max="13832" width="22.7109375" style="4" customWidth="1"/>
    <col min="13833" max="13833" width="15.140625" style="4" bestFit="1" customWidth="1"/>
    <col min="13834" max="13834" width="16.5703125" style="4" bestFit="1" customWidth="1"/>
    <col min="13835" max="14080" width="9.140625" style="4"/>
    <col min="14081" max="14081" width="0" style="4" hidden="1" customWidth="1"/>
    <col min="14082" max="14082" width="61.28515625" style="4" customWidth="1"/>
    <col min="14083" max="14083" width="18.140625" style="4" customWidth="1"/>
    <col min="14084" max="14084" width="21.140625" style="4" customWidth="1"/>
    <col min="14085" max="14087" width="15.42578125" style="4" customWidth="1"/>
    <col min="14088" max="14088" width="22.7109375" style="4" customWidth="1"/>
    <col min="14089" max="14089" width="15.140625" style="4" bestFit="1" customWidth="1"/>
    <col min="14090" max="14090" width="16.5703125" style="4" bestFit="1" customWidth="1"/>
    <col min="14091" max="14336" width="9.140625" style="4"/>
    <col min="14337" max="14337" width="0" style="4" hidden="1" customWidth="1"/>
    <col min="14338" max="14338" width="61.28515625" style="4" customWidth="1"/>
    <col min="14339" max="14339" width="18.140625" style="4" customWidth="1"/>
    <col min="14340" max="14340" width="21.140625" style="4" customWidth="1"/>
    <col min="14341" max="14343" width="15.42578125" style="4" customWidth="1"/>
    <col min="14344" max="14344" width="22.7109375" style="4" customWidth="1"/>
    <col min="14345" max="14345" width="15.140625" style="4" bestFit="1" customWidth="1"/>
    <col min="14346" max="14346" width="16.5703125" style="4" bestFit="1" customWidth="1"/>
    <col min="14347" max="14592" width="9.140625" style="4"/>
    <col min="14593" max="14593" width="0" style="4" hidden="1" customWidth="1"/>
    <col min="14594" max="14594" width="61.28515625" style="4" customWidth="1"/>
    <col min="14595" max="14595" width="18.140625" style="4" customWidth="1"/>
    <col min="14596" max="14596" width="21.140625" style="4" customWidth="1"/>
    <col min="14597" max="14599" width="15.42578125" style="4" customWidth="1"/>
    <col min="14600" max="14600" width="22.7109375" style="4" customWidth="1"/>
    <col min="14601" max="14601" width="15.140625" style="4" bestFit="1" customWidth="1"/>
    <col min="14602" max="14602" width="16.5703125" style="4" bestFit="1" customWidth="1"/>
    <col min="14603" max="14848" width="9.140625" style="4"/>
    <col min="14849" max="14849" width="0" style="4" hidden="1" customWidth="1"/>
    <col min="14850" max="14850" width="61.28515625" style="4" customWidth="1"/>
    <col min="14851" max="14851" width="18.140625" style="4" customWidth="1"/>
    <col min="14852" max="14852" width="21.140625" style="4" customWidth="1"/>
    <col min="14853" max="14855" width="15.42578125" style="4" customWidth="1"/>
    <col min="14856" max="14856" width="22.7109375" style="4" customWidth="1"/>
    <col min="14857" max="14857" width="15.140625" style="4" bestFit="1" customWidth="1"/>
    <col min="14858" max="14858" width="16.5703125" style="4" bestFit="1" customWidth="1"/>
    <col min="14859" max="15104" width="9.140625" style="4"/>
    <col min="15105" max="15105" width="0" style="4" hidden="1" customWidth="1"/>
    <col min="15106" max="15106" width="61.28515625" style="4" customWidth="1"/>
    <col min="15107" max="15107" width="18.140625" style="4" customWidth="1"/>
    <col min="15108" max="15108" width="21.140625" style="4" customWidth="1"/>
    <col min="15109" max="15111" width="15.42578125" style="4" customWidth="1"/>
    <col min="15112" max="15112" width="22.7109375" style="4" customWidth="1"/>
    <col min="15113" max="15113" width="15.140625" style="4" bestFit="1" customWidth="1"/>
    <col min="15114" max="15114" width="16.5703125" style="4" bestFit="1" customWidth="1"/>
    <col min="15115" max="15360" width="9.140625" style="4"/>
    <col min="15361" max="15361" width="0" style="4" hidden="1" customWidth="1"/>
    <col min="15362" max="15362" width="61.28515625" style="4" customWidth="1"/>
    <col min="15363" max="15363" width="18.140625" style="4" customWidth="1"/>
    <col min="15364" max="15364" width="21.140625" style="4" customWidth="1"/>
    <col min="15365" max="15367" width="15.42578125" style="4" customWidth="1"/>
    <col min="15368" max="15368" width="22.7109375" style="4" customWidth="1"/>
    <col min="15369" max="15369" width="15.140625" style="4" bestFit="1" customWidth="1"/>
    <col min="15370" max="15370" width="16.5703125" style="4" bestFit="1" customWidth="1"/>
    <col min="15371" max="15616" width="9.140625" style="4"/>
    <col min="15617" max="15617" width="0" style="4" hidden="1" customWidth="1"/>
    <col min="15618" max="15618" width="61.28515625" style="4" customWidth="1"/>
    <col min="15619" max="15619" width="18.140625" style="4" customWidth="1"/>
    <col min="15620" max="15620" width="21.140625" style="4" customWidth="1"/>
    <col min="15621" max="15623" width="15.42578125" style="4" customWidth="1"/>
    <col min="15624" max="15624" width="22.7109375" style="4" customWidth="1"/>
    <col min="15625" max="15625" width="15.140625" style="4" bestFit="1" customWidth="1"/>
    <col min="15626" max="15626" width="16.5703125" style="4" bestFit="1" customWidth="1"/>
    <col min="15627" max="15872" width="9.140625" style="4"/>
    <col min="15873" max="15873" width="0" style="4" hidden="1" customWidth="1"/>
    <col min="15874" max="15874" width="61.28515625" style="4" customWidth="1"/>
    <col min="15875" max="15875" width="18.140625" style="4" customWidth="1"/>
    <col min="15876" max="15876" width="21.140625" style="4" customWidth="1"/>
    <col min="15877" max="15879" width="15.42578125" style="4" customWidth="1"/>
    <col min="15880" max="15880" width="22.7109375" style="4" customWidth="1"/>
    <col min="15881" max="15881" width="15.140625" style="4" bestFit="1" customWidth="1"/>
    <col min="15882" max="15882" width="16.5703125" style="4" bestFit="1" customWidth="1"/>
    <col min="15883" max="16128" width="9.140625" style="4"/>
    <col min="16129" max="16129" width="0" style="4" hidden="1" customWidth="1"/>
    <col min="16130" max="16130" width="61.28515625" style="4" customWidth="1"/>
    <col min="16131" max="16131" width="18.140625" style="4" customWidth="1"/>
    <col min="16132" max="16132" width="21.140625" style="4" customWidth="1"/>
    <col min="16133" max="16135" width="15.42578125" style="4" customWidth="1"/>
    <col min="16136" max="16136" width="22.7109375" style="4" customWidth="1"/>
    <col min="16137" max="16137" width="15.140625" style="4" bestFit="1" customWidth="1"/>
    <col min="16138" max="16138" width="16.5703125" style="4" bestFit="1" customWidth="1"/>
    <col min="16139" max="16384" width="9.140625" style="4"/>
  </cols>
  <sheetData>
    <row r="1" spans="2:15" hidden="1" x14ac:dyDescent="0.25">
      <c r="B1" s="1" t="s">
        <v>0</v>
      </c>
      <c r="C1" s="2"/>
      <c r="D1" s="2"/>
      <c r="E1" s="2"/>
      <c r="F1" s="2"/>
      <c r="G1" s="2"/>
      <c r="H1" s="3"/>
    </row>
    <row r="2" spans="2:15" hidden="1" x14ac:dyDescent="0.25">
      <c r="B2" s="7" t="s">
        <v>1</v>
      </c>
      <c r="C2" s="8"/>
      <c r="D2" s="8"/>
      <c r="E2" s="8"/>
      <c r="F2" s="8"/>
      <c r="G2" s="8"/>
      <c r="H2" s="9"/>
    </row>
    <row r="3" spans="2:15" x14ac:dyDescent="0.25">
      <c r="B3" s="117" t="s">
        <v>2</v>
      </c>
      <c r="C3" s="118"/>
      <c r="D3" s="119"/>
      <c r="E3" s="120"/>
      <c r="F3" s="120"/>
      <c r="G3" s="120"/>
      <c r="H3" s="121"/>
    </row>
    <row r="4" spans="2:15" ht="15" customHeight="1" x14ac:dyDescent="0.25">
      <c r="B4" s="122" t="s">
        <v>294</v>
      </c>
      <c r="C4" s="179"/>
      <c r="D4" s="179"/>
      <c r="E4" s="179"/>
      <c r="F4" s="179"/>
      <c r="G4" s="179"/>
      <c r="H4" s="180"/>
    </row>
    <row r="5" spans="2:15" x14ac:dyDescent="0.25">
      <c r="B5" s="93" t="s">
        <v>4</v>
      </c>
      <c r="C5" s="93"/>
      <c r="D5" s="93"/>
      <c r="E5" s="93"/>
      <c r="F5" s="93"/>
      <c r="G5" s="93"/>
      <c r="H5" s="93"/>
      <c r="I5" s="93"/>
    </row>
    <row r="6" spans="2:15" x14ac:dyDescent="0.25">
      <c r="B6" s="117"/>
      <c r="C6" s="125"/>
      <c r="D6" s="126"/>
      <c r="E6" s="125"/>
      <c r="F6" s="125"/>
      <c r="G6" s="125"/>
      <c r="H6" s="127"/>
    </row>
    <row r="7" spans="2:15" ht="35.1" customHeight="1" x14ac:dyDescent="0.25">
      <c r="B7" s="21" t="s">
        <v>5</v>
      </c>
      <c r="C7" s="181" t="s">
        <v>6</v>
      </c>
      <c r="D7" s="182" t="s">
        <v>7</v>
      </c>
      <c r="E7" s="23" t="s">
        <v>8</v>
      </c>
      <c r="F7" s="183" t="s">
        <v>9</v>
      </c>
      <c r="G7" s="24" t="s">
        <v>10</v>
      </c>
      <c r="H7" s="183" t="s">
        <v>11</v>
      </c>
    </row>
    <row r="8" spans="2:15" x14ac:dyDescent="0.25">
      <c r="B8" s="10" t="s">
        <v>94</v>
      </c>
      <c r="C8" s="54"/>
      <c r="D8" s="184"/>
      <c r="E8" s="185"/>
      <c r="F8" s="186"/>
      <c r="G8" s="186"/>
      <c r="H8" s="47"/>
    </row>
    <row r="9" spans="2:15" x14ac:dyDescent="0.25">
      <c r="B9" s="10" t="s">
        <v>95</v>
      </c>
      <c r="C9" s="54"/>
      <c r="D9" s="187"/>
      <c r="E9" s="185"/>
      <c r="F9" s="186"/>
      <c r="G9" s="186"/>
      <c r="H9" s="47"/>
      <c r="J9" s="25"/>
      <c r="K9" s="25"/>
    </row>
    <row r="10" spans="2:15" x14ac:dyDescent="0.25">
      <c r="B10" s="43" t="s">
        <v>295</v>
      </c>
      <c r="C10" s="54" t="s">
        <v>103</v>
      </c>
      <c r="D10" s="187">
        <v>5000000</v>
      </c>
      <c r="E10" s="185">
        <v>5192.17</v>
      </c>
      <c r="F10" s="186">
        <v>21.85</v>
      </c>
      <c r="G10" s="186">
        <v>6.2746999999999993</v>
      </c>
      <c r="H10" s="47" t="s">
        <v>296</v>
      </c>
      <c r="J10" s="31"/>
      <c r="K10" s="188"/>
    </row>
    <row r="11" spans="2:15" x14ac:dyDescent="0.25">
      <c r="B11" s="43" t="s">
        <v>105</v>
      </c>
      <c r="C11" s="54" t="s">
        <v>103</v>
      </c>
      <c r="D11" s="187">
        <v>5000000</v>
      </c>
      <c r="E11" s="185">
        <v>4797.3500000000004</v>
      </c>
      <c r="F11" s="186">
        <v>20.18</v>
      </c>
      <c r="G11" s="186">
        <v>6.9894999999999996</v>
      </c>
      <c r="H11" s="47" t="s">
        <v>106</v>
      </c>
      <c r="J11" s="31"/>
      <c r="K11" s="188"/>
    </row>
    <row r="12" spans="2:15" x14ac:dyDescent="0.25">
      <c r="B12" s="43" t="s">
        <v>297</v>
      </c>
      <c r="C12" s="54" t="s">
        <v>103</v>
      </c>
      <c r="D12" s="187">
        <v>1500000</v>
      </c>
      <c r="E12" s="185">
        <v>1568.9</v>
      </c>
      <c r="F12" s="186">
        <v>6.6</v>
      </c>
      <c r="G12" s="186">
        <v>6.0286999999999997</v>
      </c>
      <c r="H12" s="47" t="s">
        <v>298</v>
      </c>
      <c r="J12" s="31"/>
      <c r="K12" s="188"/>
    </row>
    <row r="13" spans="2:15" x14ac:dyDescent="0.25">
      <c r="B13" s="43" t="s">
        <v>288</v>
      </c>
      <c r="C13" s="54" t="s">
        <v>103</v>
      </c>
      <c r="D13" s="187">
        <v>1250000</v>
      </c>
      <c r="E13" s="185">
        <v>1281.48</v>
      </c>
      <c r="F13" s="186">
        <v>5.39</v>
      </c>
      <c r="G13" s="186">
        <v>7.2461000000000002</v>
      </c>
      <c r="H13" s="47" t="s">
        <v>289</v>
      </c>
      <c r="J13" s="31"/>
      <c r="K13" s="188"/>
    </row>
    <row r="14" spans="2:15" x14ac:dyDescent="0.25">
      <c r="B14" s="43" t="s">
        <v>299</v>
      </c>
      <c r="C14" s="54" t="s">
        <v>103</v>
      </c>
      <c r="D14" s="187">
        <v>72500</v>
      </c>
      <c r="E14" s="185">
        <v>66.180000000000007</v>
      </c>
      <c r="F14" s="186">
        <v>0.28000000000000003</v>
      </c>
      <c r="G14" s="186">
        <v>7.4076999999999993</v>
      </c>
      <c r="H14" s="47" t="s">
        <v>300</v>
      </c>
      <c r="J14" s="31"/>
      <c r="K14" s="188"/>
    </row>
    <row r="15" spans="2:15" s="193" customFormat="1" x14ac:dyDescent="0.25">
      <c r="B15" s="10" t="s">
        <v>92</v>
      </c>
      <c r="C15" s="26"/>
      <c r="D15" s="189"/>
      <c r="E15" s="190">
        <f>SUM(E10:E14)</f>
        <v>12906.08</v>
      </c>
      <c r="F15" s="191">
        <f>SUM(F10:F14)</f>
        <v>54.300000000000004</v>
      </c>
      <c r="G15" s="192"/>
      <c r="H15" s="47"/>
      <c r="I15" s="4"/>
      <c r="J15" s="4"/>
      <c r="K15" s="4"/>
      <c r="L15" s="4"/>
      <c r="M15" s="4"/>
      <c r="N15" s="178"/>
      <c r="O15" s="178"/>
    </row>
    <row r="16" spans="2:15" s="193" customFormat="1" x14ac:dyDescent="0.25">
      <c r="B16" s="34" t="s">
        <v>111</v>
      </c>
      <c r="C16" s="54"/>
      <c r="D16" s="95"/>
      <c r="E16" s="70"/>
      <c r="F16" s="194"/>
      <c r="G16" s="194"/>
      <c r="H16" s="30"/>
      <c r="I16" s="4"/>
      <c r="J16" s="4"/>
      <c r="K16" s="4"/>
      <c r="L16" s="4"/>
      <c r="M16" s="4"/>
      <c r="N16" s="178"/>
      <c r="O16" s="178"/>
    </row>
    <row r="17" spans="2:15" s="193" customFormat="1" x14ac:dyDescent="0.25">
      <c r="B17" s="34" t="s">
        <v>112</v>
      </c>
      <c r="C17" s="54"/>
      <c r="D17" s="95"/>
      <c r="E17" s="195">
        <v>9380.7000000000007</v>
      </c>
      <c r="F17" s="196">
        <v>39.47</v>
      </c>
      <c r="G17" s="186"/>
      <c r="H17" s="30"/>
      <c r="I17" s="4"/>
      <c r="J17" s="4"/>
      <c r="K17" s="4"/>
      <c r="L17" s="4"/>
      <c r="M17" s="4"/>
      <c r="N17" s="178"/>
      <c r="O17" s="178"/>
    </row>
    <row r="18" spans="2:15" s="193" customFormat="1" x14ac:dyDescent="0.25">
      <c r="B18" s="34" t="s">
        <v>113</v>
      </c>
      <c r="C18" s="54"/>
      <c r="D18" s="95"/>
      <c r="E18" s="195">
        <f>1481.36-0.01</f>
        <v>1481.35</v>
      </c>
      <c r="F18" s="196">
        <v>6.23</v>
      </c>
      <c r="G18" s="186"/>
      <c r="H18" s="30"/>
      <c r="I18" s="4"/>
      <c r="J18" s="4"/>
      <c r="K18" s="4"/>
      <c r="L18" s="4"/>
      <c r="M18" s="4"/>
      <c r="N18" s="178"/>
      <c r="O18" s="178"/>
    </row>
    <row r="19" spans="2:15" s="193" customFormat="1" x14ac:dyDescent="0.25">
      <c r="B19" s="75" t="s">
        <v>114</v>
      </c>
      <c r="C19" s="75"/>
      <c r="D19" s="102"/>
      <c r="E19" s="190">
        <f>SUM(E17:E18)+E15</f>
        <v>23768.13</v>
      </c>
      <c r="F19" s="190">
        <f>SUM(F17:F18)+F15</f>
        <v>100</v>
      </c>
      <c r="G19" s="197"/>
      <c r="H19" s="103"/>
      <c r="I19" s="4"/>
      <c r="J19" s="4"/>
      <c r="K19" s="4"/>
      <c r="L19" s="4"/>
      <c r="M19" s="4"/>
      <c r="N19" s="178"/>
      <c r="O19" s="178"/>
    </row>
    <row r="20" spans="2:15" s="193" customFormat="1" x14ac:dyDescent="0.25">
      <c r="B20" s="170" t="s">
        <v>115</v>
      </c>
      <c r="C20" s="58"/>
      <c r="D20" s="104"/>
      <c r="E20" s="192"/>
      <c r="F20" s="192"/>
      <c r="G20" s="192"/>
      <c r="H20" s="106"/>
      <c r="I20" s="4"/>
      <c r="J20" s="4"/>
      <c r="K20" s="4"/>
      <c r="L20" s="4"/>
      <c r="M20" s="4"/>
      <c r="N20" s="178"/>
      <c r="O20" s="178"/>
    </row>
    <row r="21" spans="2:15" s="193" customFormat="1" x14ac:dyDescent="0.25">
      <c r="B21" s="85" t="s">
        <v>117</v>
      </c>
      <c r="C21" s="58"/>
      <c r="D21" s="104"/>
      <c r="E21" s="192"/>
      <c r="F21" s="192"/>
      <c r="G21" s="192"/>
      <c r="H21" s="106"/>
      <c r="I21" s="4"/>
      <c r="J21" s="4"/>
      <c r="K21" s="4"/>
      <c r="L21" s="4"/>
      <c r="M21" s="4"/>
      <c r="N21" s="178"/>
      <c r="O21" s="178"/>
    </row>
    <row r="22" spans="2:15" x14ac:dyDescent="0.25">
      <c r="B22" s="86" t="s">
        <v>118</v>
      </c>
      <c r="C22" s="171"/>
      <c r="D22" s="172"/>
      <c r="E22" s="198"/>
      <c r="F22" s="198"/>
      <c r="G22" s="198"/>
      <c r="H22" s="199"/>
    </row>
    <row r="25" spans="2:15" x14ac:dyDescent="0.25">
      <c r="E25" s="200"/>
    </row>
    <row r="26" spans="2:15" x14ac:dyDescent="0.25">
      <c r="E26" s="200"/>
    </row>
  </sheetData>
  <mergeCells count="4">
    <mergeCell ref="B1:H1"/>
    <mergeCell ref="B2:H2"/>
    <mergeCell ref="B4:H4"/>
    <mergeCell ref="B5:I5"/>
  </mergeCells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AC52-CA02-442C-85FF-BF854402CE7F}">
  <sheetPr>
    <pageSetUpPr fitToPage="1"/>
  </sheetPr>
  <dimension ref="A1:IV71"/>
  <sheetViews>
    <sheetView showGridLines="0" view="pageBreakPreview" topLeftCell="C32" zoomScaleNormal="100" zoomScaleSheetLayoutView="100" workbookViewId="0">
      <selection activeCell="E69" sqref="E69"/>
    </sheetView>
  </sheetViews>
  <sheetFormatPr defaultRowHeight="15" x14ac:dyDescent="0.25"/>
  <cols>
    <col min="1" max="1" width="9.140625" style="4" hidden="1" customWidth="1"/>
    <col min="2" max="2" width="67.85546875" style="85" customWidth="1"/>
    <col min="3" max="3" width="18" style="85" customWidth="1"/>
    <col min="4" max="4" width="15.5703125" style="85" customWidth="1"/>
    <col min="5" max="7" width="15.42578125" style="85" customWidth="1"/>
    <col min="8" max="8" width="16" style="89" bestFit="1" customWidth="1"/>
    <col min="9" max="9" width="15.140625" style="4" bestFit="1" customWidth="1"/>
    <col min="10" max="10" width="15.140625" style="4" customWidth="1"/>
    <col min="11" max="11" width="17.7109375" style="5" customWidth="1"/>
    <col min="12" max="12" width="13.42578125" style="4" customWidth="1"/>
    <col min="13" max="13" width="10.28515625" style="4" bestFit="1" customWidth="1"/>
    <col min="14" max="14" width="9.85546875" style="4" bestFit="1" customWidth="1"/>
    <col min="15" max="15" width="10.28515625" style="4" bestFit="1" customWidth="1"/>
    <col min="16" max="256" width="9.140625" style="4"/>
    <col min="257" max="257" width="0" style="4" hidden="1" customWidth="1"/>
    <col min="258" max="258" width="67.85546875" style="4" customWidth="1"/>
    <col min="259" max="259" width="18" style="4" customWidth="1"/>
    <col min="260" max="260" width="15.5703125" style="4" customWidth="1"/>
    <col min="261" max="263" width="15.42578125" style="4" customWidth="1"/>
    <col min="264" max="264" width="16" style="4" bestFit="1" customWidth="1"/>
    <col min="265" max="265" width="15.140625" style="4" bestFit="1" customWidth="1"/>
    <col min="266" max="266" width="15.140625" style="4" customWidth="1"/>
    <col min="267" max="267" width="17.7109375" style="4" customWidth="1"/>
    <col min="268" max="268" width="13.42578125" style="4" customWidth="1"/>
    <col min="269" max="269" width="10.28515625" style="4" bestFit="1" customWidth="1"/>
    <col min="270" max="270" width="9.85546875" style="4" bestFit="1" customWidth="1"/>
    <col min="271" max="271" width="10.28515625" style="4" bestFit="1" customWidth="1"/>
    <col min="272" max="512" width="9.140625" style="4"/>
    <col min="513" max="513" width="0" style="4" hidden="1" customWidth="1"/>
    <col min="514" max="514" width="67.85546875" style="4" customWidth="1"/>
    <col min="515" max="515" width="18" style="4" customWidth="1"/>
    <col min="516" max="516" width="15.5703125" style="4" customWidth="1"/>
    <col min="517" max="519" width="15.42578125" style="4" customWidth="1"/>
    <col min="520" max="520" width="16" style="4" bestFit="1" customWidth="1"/>
    <col min="521" max="521" width="15.140625" style="4" bestFit="1" customWidth="1"/>
    <col min="522" max="522" width="15.140625" style="4" customWidth="1"/>
    <col min="523" max="523" width="17.7109375" style="4" customWidth="1"/>
    <col min="524" max="524" width="13.42578125" style="4" customWidth="1"/>
    <col min="525" max="525" width="10.28515625" style="4" bestFit="1" customWidth="1"/>
    <col min="526" max="526" width="9.85546875" style="4" bestFit="1" customWidth="1"/>
    <col min="527" max="527" width="10.28515625" style="4" bestFit="1" customWidth="1"/>
    <col min="528" max="768" width="9.140625" style="4"/>
    <col min="769" max="769" width="0" style="4" hidden="1" customWidth="1"/>
    <col min="770" max="770" width="67.85546875" style="4" customWidth="1"/>
    <col min="771" max="771" width="18" style="4" customWidth="1"/>
    <col min="772" max="772" width="15.5703125" style="4" customWidth="1"/>
    <col min="773" max="775" width="15.42578125" style="4" customWidth="1"/>
    <col min="776" max="776" width="16" style="4" bestFit="1" customWidth="1"/>
    <col min="777" max="777" width="15.140625" style="4" bestFit="1" customWidth="1"/>
    <col min="778" max="778" width="15.140625" style="4" customWidth="1"/>
    <col min="779" max="779" width="17.7109375" style="4" customWidth="1"/>
    <col min="780" max="780" width="13.42578125" style="4" customWidth="1"/>
    <col min="781" max="781" width="10.28515625" style="4" bestFit="1" customWidth="1"/>
    <col min="782" max="782" width="9.85546875" style="4" bestFit="1" customWidth="1"/>
    <col min="783" max="783" width="10.28515625" style="4" bestFit="1" customWidth="1"/>
    <col min="784" max="1024" width="9.140625" style="4"/>
    <col min="1025" max="1025" width="0" style="4" hidden="1" customWidth="1"/>
    <col min="1026" max="1026" width="67.85546875" style="4" customWidth="1"/>
    <col min="1027" max="1027" width="18" style="4" customWidth="1"/>
    <col min="1028" max="1028" width="15.5703125" style="4" customWidth="1"/>
    <col min="1029" max="1031" width="15.42578125" style="4" customWidth="1"/>
    <col min="1032" max="1032" width="16" style="4" bestFit="1" customWidth="1"/>
    <col min="1033" max="1033" width="15.140625" style="4" bestFit="1" customWidth="1"/>
    <col min="1034" max="1034" width="15.140625" style="4" customWidth="1"/>
    <col min="1035" max="1035" width="17.7109375" style="4" customWidth="1"/>
    <col min="1036" max="1036" width="13.42578125" style="4" customWidth="1"/>
    <col min="1037" max="1037" width="10.28515625" style="4" bestFit="1" customWidth="1"/>
    <col min="1038" max="1038" width="9.85546875" style="4" bestFit="1" customWidth="1"/>
    <col min="1039" max="1039" width="10.28515625" style="4" bestFit="1" customWidth="1"/>
    <col min="1040" max="1280" width="9.140625" style="4"/>
    <col min="1281" max="1281" width="0" style="4" hidden="1" customWidth="1"/>
    <col min="1282" max="1282" width="67.85546875" style="4" customWidth="1"/>
    <col min="1283" max="1283" width="18" style="4" customWidth="1"/>
    <col min="1284" max="1284" width="15.5703125" style="4" customWidth="1"/>
    <col min="1285" max="1287" width="15.42578125" style="4" customWidth="1"/>
    <col min="1288" max="1288" width="16" style="4" bestFit="1" customWidth="1"/>
    <col min="1289" max="1289" width="15.140625" style="4" bestFit="1" customWidth="1"/>
    <col min="1290" max="1290" width="15.140625" style="4" customWidth="1"/>
    <col min="1291" max="1291" width="17.7109375" style="4" customWidth="1"/>
    <col min="1292" max="1292" width="13.42578125" style="4" customWidth="1"/>
    <col min="1293" max="1293" width="10.28515625" style="4" bestFit="1" customWidth="1"/>
    <col min="1294" max="1294" width="9.85546875" style="4" bestFit="1" customWidth="1"/>
    <col min="1295" max="1295" width="10.28515625" style="4" bestFit="1" customWidth="1"/>
    <col min="1296" max="1536" width="9.140625" style="4"/>
    <col min="1537" max="1537" width="0" style="4" hidden="1" customWidth="1"/>
    <col min="1538" max="1538" width="67.85546875" style="4" customWidth="1"/>
    <col min="1539" max="1539" width="18" style="4" customWidth="1"/>
    <col min="1540" max="1540" width="15.5703125" style="4" customWidth="1"/>
    <col min="1541" max="1543" width="15.42578125" style="4" customWidth="1"/>
    <col min="1544" max="1544" width="16" style="4" bestFit="1" customWidth="1"/>
    <col min="1545" max="1545" width="15.140625" style="4" bestFit="1" customWidth="1"/>
    <col min="1546" max="1546" width="15.140625" style="4" customWidth="1"/>
    <col min="1547" max="1547" width="17.7109375" style="4" customWidth="1"/>
    <col min="1548" max="1548" width="13.42578125" style="4" customWidth="1"/>
    <col min="1549" max="1549" width="10.28515625" style="4" bestFit="1" customWidth="1"/>
    <col min="1550" max="1550" width="9.85546875" style="4" bestFit="1" customWidth="1"/>
    <col min="1551" max="1551" width="10.28515625" style="4" bestFit="1" customWidth="1"/>
    <col min="1552" max="1792" width="9.140625" style="4"/>
    <col min="1793" max="1793" width="0" style="4" hidden="1" customWidth="1"/>
    <col min="1794" max="1794" width="67.85546875" style="4" customWidth="1"/>
    <col min="1795" max="1795" width="18" style="4" customWidth="1"/>
    <col min="1796" max="1796" width="15.5703125" style="4" customWidth="1"/>
    <col min="1797" max="1799" width="15.42578125" style="4" customWidth="1"/>
    <col min="1800" max="1800" width="16" style="4" bestFit="1" customWidth="1"/>
    <col min="1801" max="1801" width="15.140625" style="4" bestFit="1" customWidth="1"/>
    <col min="1802" max="1802" width="15.140625" style="4" customWidth="1"/>
    <col min="1803" max="1803" width="17.7109375" style="4" customWidth="1"/>
    <col min="1804" max="1804" width="13.42578125" style="4" customWidth="1"/>
    <col min="1805" max="1805" width="10.28515625" style="4" bestFit="1" customWidth="1"/>
    <col min="1806" max="1806" width="9.85546875" style="4" bestFit="1" customWidth="1"/>
    <col min="1807" max="1807" width="10.28515625" style="4" bestFit="1" customWidth="1"/>
    <col min="1808" max="2048" width="9.140625" style="4"/>
    <col min="2049" max="2049" width="0" style="4" hidden="1" customWidth="1"/>
    <col min="2050" max="2050" width="67.85546875" style="4" customWidth="1"/>
    <col min="2051" max="2051" width="18" style="4" customWidth="1"/>
    <col min="2052" max="2052" width="15.5703125" style="4" customWidth="1"/>
    <col min="2053" max="2055" width="15.42578125" style="4" customWidth="1"/>
    <col min="2056" max="2056" width="16" style="4" bestFit="1" customWidth="1"/>
    <col min="2057" max="2057" width="15.140625" style="4" bestFit="1" customWidth="1"/>
    <col min="2058" max="2058" width="15.140625" style="4" customWidth="1"/>
    <col min="2059" max="2059" width="17.7109375" style="4" customWidth="1"/>
    <col min="2060" max="2060" width="13.42578125" style="4" customWidth="1"/>
    <col min="2061" max="2061" width="10.28515625" style="4" bestFit="1" customWidth="1"/>
    <col min="2062" max="2062" width="9.85546875" style="4" bestFit="1" customWidth="1"/>
    <col min="2063" max="2063" width="10.28515625" style="4" bestFit="1" customWidth="1"/>
    <col min="2064" max="2304" width="9.140625" style="4"/>
    <col min="2305" max="2305" width="0" style="4" hidden="1" customWidth="1"/>
    <col min="2306" max="2306" width="67.85546875" style="4" customWidth="1"/>
    <col min="2307" max="2307" width="18" style="4" customWidth="1"/>
    <col min="2308" max="2308" width="15.5703125" style="4" customWidth="1"/>
    <col min="2309" max="2311" width="15.42578125" style="4" customWidth="1"/>
    <col min="2312" max="2312" width="16" style="4" bestFit="1" customWidth="1"/>
    <col min="2313" max="2313" width="15.140625" style="4" bestFit="1" customWidth="1"/>
    <col min="2314" max="2314" width="15.140625" style="4" customWidth="1"/>
    <col min="2315" max="2315" width="17.7109375" style="4" customWidth="1"/>
    <col min="2316" max="2316" width="13.42578125" style="4" customWidth="1"/>
    <col min="2317" max="2317" width="10.28515625" style="4" bestFit="1" customWidth="1"/>
    <col min="2318" max="2318" width="9.85546875" style="4" bestFit="1" customWidth="1"/>
    <col min="2319" max="2319" width="10.28515625" style="4" bestFit="1" customWidth="1"/>
    <col min="2320" max="2560" width="9.140625" style="4"/>
    <col min="2561" max="2561" width="0" style="4" hidden="1" customWidth="1"/>
    <col min="2562" max="2562" width="67.85546875" style="4" customWidth="1"/>
    <col min="2563" max="2563" width="18" style="4" customWidth="1"/>
    <col min="2564" max="2564" width="15.5703125" style="4" customWidth="1"/>
    <col min="2565" max="2567" width="15.42578125" style="4" customWidth="1"/>
    <col min="2568" max="2568" width="16" style="4" bestFit="1" customWidth="1"/>
    <col min="2569" max="2569" width="15.140625" style="4" bestFit="1" customWidth="1"/>
    <col min="2570" max="2570" width="15.140625" style="4" customWidth="1"/>
    <col min="2571" max="2571" width="17.7109375" style="4" customWidth="1"/>
    <col min="2572" max="2572" width="13.42578125" style="4" customWidth="1"/>
    <col min="2573" max="2573" width="10.28515625" style="4" bestFit="1" customWidth="1"/>
    <col min="2574" max="2574" width="9.85546875" style="4" bestFit="1" customWidth="1"/>
    <col min="2575" max="2575" width="10.28515625" style="4" bestFit="1" customWidth="1"/>
    <col min="2576" max="2816" width="9.140625" style="4"/>
    <col min="2817" max="2817" width="0" style="4" hidden="1" customWidth="1"/>
    <col min="2818" max="2818" width="67.85546875" style="4" customWidth="1"/>
    <col min="2819" max="2819" width="18" style="4" customWidth="1"/>
    <col min="2820" max="2820" width="15.5703125" style="4" customWidth="1"/>
    <col min="2821" max="2823" width="15.42578125" style="4" customWidth="1"/>
    <col min="2824" max="2824" width="16" style="4" bestFit="1" customWidth="1"/>
    <col min="2825" max="2825" width="15.140625" style="4" bestFit="1" customWidth="1"/>
    <col min="2826" max="2826" width="15.140625" style="4" customWidth="1"/>
    <col min="2827" max="2827" width="17.7109375" style="4" customWidth="1"/>
    <col min="2828" max="2828" width="13.42578125" style="4" customWidth="1"/>
    <col min="2829" max="2829" width="10.28515625" style="4" bestFit="1" customWidth="1"/>
    <col min="2830" max="2830" width="9.85546875" style="4" bestFit="1" customWidth="1"/>
    <col min="2831" max="2831" width="10.28515625" style="4" bestFit="1" customWidth="1"/>
    <col min="2832" max="3072" width="9.140625" style="4"/>
    <col min="3073" max="3073" width="0" style="4" hidden="1" customWidth="1"/>
    <col min="3074" max="3074" width="67.85546875" style="4" customWidth="1"/>
    <col min="3075" max="3075" width="18" style="4" customWidth="1"/>
    <col min="3076" max="3076" width="15.5703125" style="4" customWidth="1"/>
    <col min="3077" max="3079" width="15.42578125" style="4" customWidth="1"/>
    <col min="3080" max="3080" width="16" style="4" bestFit="1" customWidth="1"/>
    <col min="3081" max="3081" width="15.140625" style="4" bestFit="1" customWidth="1"/>
    <col min="3082" max="3082" width="15.140625" style="4" customWidth="1"/>
    <col min="3083" max="3083" width="17.7109375" style="4" customWidth="1"/>
    <col min="3084" max="3084" width="13.42578125" style="4" customWidth="1"/>
    <col min="3085" max="3085" width="10.28515625" style="4" bestFit="1" customWidth="1"/>
    <col min="3086" max="3086" width="9.85546875" style="4" bestFit="1" customWidth="1"/>
    <col min="3087" max="3087" width="10.28515625" style="4" bestFit="1" customWidth="1"/>
    <col min="3088" max="3328" width="9.140625" style="4"/>
    <col min="3329" max="3329" width="0" style="4" hidden="1" customWidth="1"/>
    <col min="3330" max="3330" width="67.85546875" style="4" customWidth="1"/>
    <col min="3331" max="3331" width="18" style="4" customWidth="1"/>
    <col min="3332" max="3332" width="15.5703125" style="4" customWidth="1"/>
    <col min="3333" max="3335" width="15.42578125" style="4" customWidth="1"/>
    <col min="3336" max="3336" width="16" style="4" bestFit="1" customWidth="1"/>
    <col min="3337" max="3337" width="15.140625" style="4" bestFit="1" customWidth="1"/>
    <col min="3338" max="3338" width="15.140625" style="4" customWidth="1"/>
    <col min="3339" max="3339" width="17.7109375" style="4" customWidth="1"/>
    <col min="3340" max="3340" width="13.42578125" style="4" customWidth="1"/>
    <col min="3341" max="3341" width="10.28515625" style="4" bestFit="1" customWidth="1"/>
    <col min="3342" max="3342" width="9.85546875" style="4" bestFit="1" customWidth="1"/>
    <col min="3343" max="3343" width="10.28515625" style="4" bestFit="1" customWidth="1"/>
    <col min="3344" max="3584" width="9.140625" style="4"/>
    <col min="3585" max="3585" width="0" style="4" hidden="1" customWidth="1"/>
    <col min="3586" max="3586" width="67.85546875" style="4" customWidth="1"/>
    <col min="3587" max="3587" width="18" style="4" customWidth="1"/>
    <col min="3588" max="3588" width="15.5703125" style="4" customWidth="1"/>
    <col min="3589" max="3591" width="15.42578125" style="4" customWidth="1"/>
    <col min="3592" max="3592" width="16" style="4" bestFit="1" customWidth="1"/>
    <col min="3593" max="3593" width="15.140625" style="4" bestFit="1" customWidth="1"/>
    <col min="3594" max="3594" width="15.140625" style="4" customWidth="1"/>
    <col min="3595" max="3595" width="17.7109375" style="4" customWidth="1"/>
    <col min="3596" max="3596" width="13.42578125" style="4" customWidth="1"/>
    <col min="3597" max="3597" width="10.28515625" style="4" bestFit="1" customWidth="1"/>
    <col min="3598" max="3598" width="9.85546875" style="4" bestFit="1" customWidth="1"/>
    <col min="3599" max="3599" width="10.28515625" style="4" bestFit="1" customWidth="1"/>
    <col min="3600" max="3840" width="9.140625" style="4"/>
    <col min="3841" max="3841" width="0" style="4" hidden="1" customWidth="1"/>
    <col min="3842" max="3842" width="67.85546875" style="4" customWidth="1"/>
    <col min="3843" max="3843" width="18" style="4" customWidth="1"/>
    <col min="3844" max="3844" width="15.5703125" style="4" customWidth="1"/>
    <col min="3845" max="3847" width="15.42578125" style="4" customWidth="1"/>
    <col min="3848" max="3848" width="16" style="4" bestFit="1" customWidth="1"/>
    <col min="3849" max="3849" width="15.140625" style="4" bestFit="1" customWidth="1"/>
    <col min="3850" max="3850" width="15.140625" style="4" customWidth="1"/>
    <col min="3851" max="3851" width="17.7109375" style="4" customWidth="1"/>
    <col min="3852" max="3852" width="13.42578125" style="4" customWidth="1"/>
    <col min="3853" max="3853" width="10.28515625" style="4" bestFit="1" customWidth="1"/>
    <col min="3854" max="3854" width="9.85546875" style="4" bestFit="1" customWidth="1"/>
    <col min="3855" max="3855" width="10.28515625" style="4" bestFit="1" customWidth="1"/>
    <col min="3856" max="4096" width="9.140625" style="4"/>
    <col min="4097" max="4097" width="0" style="4" hidden="1" customWidth="1"/>
    <col min="4098" max="4098" width="67.85546875" style="4" customWidth="1"/>
    <col min="4099" max="4099" width="18" style="4" customWidth="1"/>
    <col min="4100" max="4100" width="15.5703125" style="4" customWidth="1"/>
    <col min="4101" max="4103" width="15.42578125" style="4" customWidth="1"/>
    <col min="4104" max="4104" width="16" style="4" bestFit="1" customWidth="1"/>
    <col min="4105" max="4105" width="15.140625" style="4" bestFit="1" customWidth="1"/>
    <col min="4106" max="4106" width="15.140625" style="4" customWidth="1"/>
    <col min="4107" max="4107" width="17.7109375" style="4" customWidth="1"/>
    <col min="4108" max="4108" width="13.42578125" style="4" customWidth="1"/>
    <col min="4109" max="4109" width="10.28515625" style="4" bestFit="1" customWidth="1"/>
    <col min="4110" max="4110" width="9.85546875" style="4" bestFit="1" customWidth="1"/>
    <col min="4111" max="4111" width="10.28515625" style="4" bestFit="1" customWidth="1"/>
    <col min="4112" max="4352" width="9.140625" style="4"/>
    <col min="4353" max="4353" width="0" style="4" hidden="1" customWidth="1"/>
    <col min="4354" max="4354" width="67.85546875" style="4" customWidth="1"/>
    <col min="4355" max="4355" width="18" style="4" customWidth="1"/>
    <col min="4356" max="4356" width="15.5703125" style="4" customWidth="1"/>
    <col min="4357" max="4359" width="15.42578125" style="4" customWidth="1"/>
    <col min="4360" max="4360" width="16" style="4" bestFit="1" customWidth="1"/>
    <col min="4361" max="4361" width="15.140625" style="4" bestFit="1" customWidth="1"/>
    <col min="4362" max="4362" width="15.140625" style="4" customWidth="1"/>
    <col min="4363" max="4363" width="17.7109375" style="4" customWidth="1"/>
    <col min="4364" max="4364" width="13.42578125" style="4" customWidth="1"/>
    <col min="4365" max="4365" width="10.28515625" style="4" bestFit="1" customWidth="1"/>
    <col min="4366" max="4366" width="9.85546875" style="4" bestFit="1" customWidth="1"/>
    <col min="4367" max="4367" width="10.28515625" style="4" bestFit="1" customWidth="1"/>
    <col min="4368" max="4608" width="9.140625" style="4"/>
    <col min="4609" max="4609" width="0" style="4" hidden="1" customWidth="1"/>
    <col min="4610" max="4610" width="67.85546875" style="4" customWidth="1"/>
    <col min="4611" max="4611" width="18" style="4" customWidth="1"/>
    <col min="4612" max="4612" width="15.5703125" style="4" customWidth="1"/>
    <col min="4613" max="4615" width="15.42578125" style="4" customWidth="1"/>
    <col min="4616" max="4616" width="16" style="4" bestFit="1" customWidth="1"/>
    <col min="4617" max="4617" width="15.140625" style="4" bestFit="1" customWidth="1"/>
    <col min="4618" max="4618" width="15.140625" style="4" customWidth="1"/>
    <col min="4619" max="4619" width="17.7109375" style="4" customWidth="1"/>
    <col min="4620" max="4620" width="13.42578125" style="4" customWidth="1"/>
    <col min="4621" max="4621" width="10.28515625" style="4" bestFit="1" customWidth="1"/>
    <col min="4622" max="4622" width="9.85546875" style="4" bestFit="1" customWidth="1"/>
    <col min="4623" max="4623" width="10.28515625" style="4" bestFit="1" customWidth="1"/>
    <col min="4624" max="4864" width="9.140625" style="4"/>
    <col min="4865" max="4865" width="0" style="4" hidden="1" customWidth="1"/>
    <col min="4866" max="4866" width="67.85546875" style="4" customWidth="1"/>
    <col min="4867" max="4867" width="18" style="4" customWidth="1"/>
    <col min="4868" max="4868" width="15.5703125" style="4" customWidth="1"/>
    <col min="4869" max="4871" width="15.42578125" style="4" customWidth="1"/>
    <col min="4872" max="4872" width="16" style="4" bestFit="1" customWidth="1"/>
    <col min="4873" max="4873" width="15.140625" style="4" bestFit="1" customWidth="1"/>
    <col min="4874" max="4874" width="15.140625" style="4" customWidth="1"/>
    <col min="4875" max="4875" width="17.7109375" style="4" customWidth="1"/>
    <col min="4876" max="4876" width="13.42578125" style="4" customWidth="1"/>
    <col min="4877" max="4877" width="10.28515625" style="4" bestFit="1" customWidth="1"/>
    <col min="4878" max="4878" width="9.85546875" style="4" bestFit="1" customWidth="1"/>
    <col min="4879" max="4879" width="10.28515625" style="4" bestFit="1" customWidth="1"/>
    <col min="4880" max="5120" width="9.140625" style="4"/>
    <col min="5121" max="5121" width="0" style="4" hidden="1" customWidth="1"/>
    <col min="5122" max="5122" width="67.85546875" style="4" customWidth="1"/>
    <col min="5123" max="5123" width="18" style="4" customWidth="1"/>
    <col min="5124" max="5124" width="15.5703125" style="4" customWidth="1"/>
    <col min="5125" max="5127" width="15.42578125" style="4" customWidth="1"/>
    <col min="5128" max="5128" width="16" style="4" bestFit="1" customWidth="1"/>
    <col min="5129" max="5129" width="15.140625" style="4" bestFit="1" customWidth="1"/>
    <col min="5130" max="5130" width="15.140625" style="4" customWidth="1"/>
    <col min="5131" max="5131" width="17.7109375" style="4" customWidth="1"/>
    <col min="5132" max="5132" width="13.42578125" style="4" customWidth="1"/>
    <col min="5133" max="5133" width="10.28515625" style="4" bestFit="1" customWidth="1"/>
    <col min="5134" max="5134" width="9.85546875" style="4" bestFit="1" customWidth="1"/>
    <col min="5135" max="5135" width="10.28515625" style="4" bestFit="1" customWidth="1"/>
    <col min="5136" max="5376" width="9.140625" style="4"/>
    <col min="5377" max="5377" width="0" style="4" hidden="1" customWidth="1"/>
    <col min="5378" max="5378" width="67.85546875" style="4" customWidth="1"/>
    <col min="5379" max="5379" width="18" style="4" customWidth="1"/>
    <col min="5380" max="5380" width="15.5703125" style="4" customWidth="1"/>
    <col min="5381" max="5383" width="15.42578125" style="4" customWidth="1"/>
    <col min="5384" max="5384" width="16" style="4" bestFit="1" customWidth="1"/>
    <col min="5385" max="5385" width="15.140625" style="4" bestFit="1" customWidth="1"/>
    <col min="5386" max="5386" width="15.140625" style="4" customWidth="1"/>
    <col min="5387" max="5387" width="17.7109375" style="4" customWidth="1"/>
    <col min="5388" max="5388" width="13.42578125" style="4" customWidth="1"/>
    <col min="5389" max="5389" width="10.28515625" style="4" bestFit="1" customWidth="1"/>
    <col min="5390" max="5390" width="9.85546875" style="4" bestFit="1" customWidth="1"/>
    <col min="5391" max="5391" width="10.28515625" style="4" bestFit="1" customWidth="1"/>
    <col min="5392" max="5632" width="9.140625" style="4"/>
    <col min="5633" max="5633" width="0" style="4" hidden="1" customWidth="1"/>
    <col min="5634" max="5634" width="67.85546875" style="4" customWidth="1"/>
    <col min="5635" max="5635" width="18" style="4" customWidth="1"/>
    <col min="5636" max="5636" width="15.5703125" style="4" customWidth="1"/>
    <col min="5637" max="5639" width="15.42578125" style="4" customWidth="1"/>
    <col min="5640" max="5640" width="16" style="4" bestFit="1" customWidth="1"/>
    <col min="5641" max="5641" width="15.140625" style="4" bestFit="1" customWidth="1"/>
    <col min="5642" max="5642" width="15.140625" style="4" customWidth="1"/>
    <col min="5643" max="5643" width="17.7109375" style="4" customWidth="1"/>
    <col min="5644" max="5644" width="13.42578125" style="4" customWidth="1"/>
    <col min="5645" max="5645" width="10.28515625" style="4" bestFit="1" customWidth="1"/>
    <col min="5646" max="5646" width="9.85546875" style="4" bestFit="1" customWidth="1"/>
    <col min="5647" max="5647" width="10.28515625" style="4" bestFit="1" customWidth="1"/>
    <col min="5648" max="5888" width="9.140625" style="4"/>
    <col min="5889" max="5889" width="0" style="4" hidden="1" customWidth="1"/>
    <col min="5890" max="5890" width="67.85546875" style="4" customWidth="1"/>
    <col min="5891" max="5891" width="18" style="4" customWidth="1"/>
    <col min="5892" max="5892" width="15.5703125" style="4" customWidth="1"/>
    <col min="5893" max="5895" width="15.42578125" style="4" customWidth="1"/>
    <col min="5896" max="5896" width="16" style="4" bestFit="1" customWidth="1"/>
    <col min="5897" max="5897" width="15.140625" style="4" bestFit="1" customWidth="1"/>
    <col min="5898" max="5898" width="15.140625" style="4" customWidth="1"/>
    <col min="5899" max="5899" width="17.7109375" style="4" customWidth="1"/>
    <col min="5900" max="5900" width="13.42578125" style="4" customWidth="1"/>
    <col min="5901" max="5901" width="10.28515625" style="4" bestFit="1" customWidth="1"/>
    <col min="5902" max="5902" width="9.85546875" style="4" bestFit="1" customWidth="1"/>
    <col min="5903" max="5903" width="10.28515625" style="4" bestFit="1" customWidth="1"/>
    <col min="5904" max="6144" width="9.140625" style="4"/>
    <col min="6145" max="6145" width="0" style="4" hidden="1" customWidth="1"/>
    <col min="6146" max="6146" width="67.85546875" style="4" customWidth="1"/>
    <col min="6147" max="6147" width="18" style="4" customWidth="1"/>
    <col min="6148" max="6148" width="15.5703125" style="4" customWidth="1"/>
    <col min="6149" max="6151" width="15.42578125" style="4" customWidth="1"/>
    <col min="6152" max="6152" width="16" style="4" bestFit="1" customWidth="1"/>
    <col min="6153" max="6153" width="15.140625" style="4" bestFit="1" customWidth="1"/>
    <col min="6154" max="6154" width="15.140625" style="4" customWidth="1"/>
    <col min="6155" max="6155" width="17.7109375" style="4" customWidth="1"/>
    <col min="6156" max="6156" width="13.42578125" style="4" customWidth="1"/>
    <col min="6157" max="6157" width="10.28515625" style="4" bestFit="1" customWidth="1"/>
    <col min="6158" max="6158" width="9.85546875" style="4" bestFit="1" customWidth="1"/>
    <col min="6159" max="6159" width="10.28515625" style="4" bestFit="1" customWidth="1"/>
    <col min="6160" max="6400" width="9.140625" style="4"/>
    <col min="6401" max="6401" width="0" style="4" hidden="1" customWidth="1"/>
    <col min="6402" max="6402" width="67.85546875" style="4" customWidth="1"/>
    <col min="6403" max="6403" width="18" style="4" customWidth="1"/>
    <col min="6404" max="6404" width="15.5703125" style="4" customWidth="1"/>
    <col min="6405" max="6407" width="15.42578125" style="4" customWidth="1"/>
    <col min="6408" max="6408" width="16" style="4" bestFit="1" customWidth="1"/>
    <col min="6409" max="6409" width="15.140625" style="4" bestFit="1" customWidth="1"/>
    <col min="6410" max="6410" width="15.140625" style="4" customWidth="1"/>
    <col min="6411" max="6411" width="17.7109375" style="4" customWidth="1"/>
    <col min="6412" max="6412" width="13.42578125" style="4" customWidth="1"/>
    <col min="6413" max="6413" width="10.28515625" style="4" bestFit="1" customWidth="1"/>
    <col min="6414" max="6414" width="9.85546875" style="4" bestFit="1" customWidth="1"/>
    <col min="6415" max="6415" width="10.28515625" style="4" bestFit="1" customWidth="1"/>
    <col min="6416" max="6656" width="9.140625" style="4"/>
    <col min="6657" max="6657" width="0" style="4" hidden="1" customWidth="1"/>
    <col min="6658" max="6658" width="67.85546875" style="4" customWidth="1"/>
    <col min="6659" max="6659" width="18" style="4" customWidth="1"/>
    <col min="6660" max="6660" width="15.5703125" style="4" customWidth="1"/>
    <col min="6661" max="6663" width="15.42578125" style="4" customWidth="1"/>
    <col min="6664" max="6664" width="16" style="4" bestFit="1" customWidth="1"/>
    <col min="6665" max="6665" width="15.140625" style="4" bestFit="1" customWidth="1"/>
    <col min="6666" max="6666" width="15.140625" style="4" customWidth="1"/>
    <col min="6667" max="6667" width="17.7109375" style="4" customWidth="1"/>
    <col min="6668" max="6668" width="13.42578125" style="4" customWidth="1"/>
    <col min="6669" max="6669" width="10.28515625" style="4" bestFit="1" customWidth="1"/>
    <col min="6670" max="6670" width="9.85546875" style="4" bestFit="1" customWidth="1"/>
    <col min="6671" max="6671" width="10.28515625" style="4" bestFit="1" customWidth="1"/>
    <col min="6672" max="6912" width="9.140625" style="4"/>
    <col min="6913" max="6913" width="0" style="4" hidden="1" customWidth="1"/>
    <col min="6914" max="6914" width="67.85546875" style="4" customWidth="1"/>
    <col min="6915" max="6915" width="18" style="4" customWidth="1"/>
    <col min="6916" max="6916" width="15.5703125" style="4" customWidth="1"/>
    <col min="6917" max="6919" width="15.42578125" style="4" customWidth="1"/>
    <col min="6920" max="6920" width="16" style="4" bestFit="1" customWidth="1"/>
    <col min="6921" max="6921" width="15.140625" style="4" bestFit="1" customWidth="1"/>
    <col min="6922" max="6922" width="15.140625" style="4" customWidth="1"/>
    <col min="6923" max="6923" width="17.7109375" style="4" customWidth="1"/>
    <col min="6924" max="6924" width="13.42578125" style="4" customWidth="1"/>
    <col min="6925" max="6925" width="10.28515625" style="4" bestFit="1" customWidth="1"/>
    <col min="6926" max="6926" width="9.85546875" style="4" bestFit="1" customWidth="1"/>
    <col min="6927" max="6927" width="10.28515625" style="4" bestFit="1" customWidth="1"/>
    <col min="6928" max="7168" width="9.140625" style="4"/>
    <col min="7169" max="7169" width="0" style="4" hidden="1" customWidth="1"/>
    <col min="7170" max="7170" width="67.85546875" style="4" customWidth="1"/>
    <col min="7171" max="7171" width="18" style="4" customWidth="1"/>
    <col min="7172" max="7172" width="15.5703125" style="4" customWidth="1"/>
    <col min="7173" max="7175" width="15.42578125" style="4" customWidth="1"/>
    <col min="7176" max="7176" width="16" style="4" bestFit="1" customWidth="1"/>
    <col min="7177" max="7177" width="15.140625" style="4" bestFit="1" customWidth="1"/>
    <col min="7178" max="7178" width="15.140625" style="4" customWidth="1"/>
    <col min="7179" max="7179" width="17.7109375" style="4" customWidth="1"/>
    <col min="7180" max="7180" width="13.42578125" style="4" customWidth="1"/>
    <col min="7181" max="7181" width="10.28515625" style="4" bestFit="1" customWidth="1"/>
    <col min="7182" max="7182" width="9.85546875" style="4" bestFit="1" customWidth="1"/>
    <col min="7183" max="7183" width="10.28515625" style="4" bestFit="1" customWidth="1"/>
    <col min="7184" max="7424" width="9.140625" style="4"/>
    <col min="7425" max="7425" width="0" style="4" hidden="1" customWidth="1"/>
    <col min="7426" max="7426" width="67.85546875" style="4" customWidth="1"/>
    <col min="7427" max="7427" width="18" style="4" customWidth="1"/>
    <col min="7428" max="7428" width="15.5703125" style="4" customWidth="1"/>
    <col min="7429" max="7431" width="15.42578125" style="4" customWidth="1"/>
    <col min="7432" max="7432" width="16" style="4" bestFit="1" customWidth="1"/>
    <col min="7433" max="7433" width="15.140625" style="4" bestFit="1" customWidth="1"/>
    <col min="7434" max="7434" width="15.140625" style="4" customWidth="1"/>
    <col min="7435" max="7435" width="17.7109375" style="4" customWidth="1"/>
    <col min="7436" max="7436" width="13.42578125" style="4" customWidth="1"/>
    <col min="7437" max="7437" width="10.28515625" style="4" bestFit="1" customWidth="1"/>
    <col min="7438" max="7438" width="9.85546875" style="4" bestFit="1" customWidth="1"/>
    <col min="7439" max="7439" width="10.28515625" style="4" bestFit="1" customWidth="1"/>
    <col min="7440" max="7680" width="9.140625" style="4"/>
    <col min="7681" max="7681" width="0" style="4" hidden="1" customWidth="1"/>
    <col min="7682" max="7682" width="67.85546875" style="4" customWidth="1"/>
    <col min="7683" max="7683" width="18" style="4" customWidth="1"/>
    <col min="7684" max="7684" width="15.5703125" style="4" customWidth="1"/>
    <col min="7685" max="7687" width="15.42578125" style="4" customWidth="1"/>
    <col min="7688" max="7688" width="16" style="4" bestFit="1" customWidth="1"/>
    <col min="7689" max="7689" width="15.140625" style="4" bestFit="1" customWidth="1"/>
    <col min="7690" max="7690" width="15.140625" style="4" customWidth="1"/>
    <col min="7691" max="7691" width="17.7109375" style="4" customWidth="1"/>
    <col min="7692" max="7692" width="13.42578125" style="4" customWidth="1"/>
    <col min="7693" max="7693" width="10.28515625" style="4" bestFit="1" customWidth="1"/>
    <col min="7694" max="7694" width="9.85546875" style="4" bestFit="1" customWidth="1"/>
    <col min="7695" max="7695" width="10.28515625" style="4" bestFit="1" customWidth="1"/>
    <col min="7696" max="7936" width="9.140625" style="4"/>
    <col min="7937" max="7937" width="0" style="4" hidden="1" customWidth="1"/>
    <col min="7938" max="7938" width="67.85546875" style="4" customWidth="1"/>
    <col min="7939" max="7939" width="18" style="4" customWidth="1"/>
    <col min="7940" max="7940" width="15.5703125" style="4" customWidth="1"/>
    <col min="7941" max="7943" width="15.42578125" style="4" customWidth="1"/>
    <col min="7944" max="7944" width="16" style="4" bestFit="1" customWidth="1"/>
    <col min="7945" max="7945" width="15.140625" style="4" bestFit="1" customWidth="1"/>
    <col min="7946" max="7946" width="15.140625" style="4" customWidth="1"/>
    <col min="7947" max="7947" width="17.7109375" style="4" customWidth="1"/>
    <col min="7948" max="7948" width="13.42578125" style="4" customWidth="1"/>
    <col min="7949" max="7949" width="10.28515625" style="4" bestFit="1" customWidth="1"/>
    <col min="7950" max="7950" width="9.85546875" style="4" bestFit="1" customWidth="1"/>
    <col min="7951" max="7951" width="10.28515625" style="4" bestFit="1" customWidth="1"/>
    <col min="7952" max="8192" width="9.140625" style="4"/>
    <col min="8193" max="8193" width="0" style="4" hidden="1" customWidth="1"/>
    <col min="8194" max="8194" width="67.85546875" style="4" customWidth="1"/>
    <col min="8195" max="8195" width="18" style="4" customWidth="1"/>
    <col min="8196" max="8196" width="15.5703125" style="4" customWidth="1"/>
    <col min="8197" max="8199" width="15.42578125" style="4" customWidth="1"/>
    <col min="8200" max="8200" width="16" style="4" bestFit="1" customWidth="1"/>
    <col min="8201" max="8201" width="15.140625" style="4" bestFit="1" customWidth="1"/>
    <col min="8202" max="8202" width="15.140625" style="4" customWidth="1"/>
    <col min="8203" max="8203" width="17.7109375" style="4" customWidth="1"/>
    <col min="8204" max="8204" width="13.42578125" style="4" customWidth="1"/>
    <col min="8205" max="8205" width="10.28515625" style="4" bestFit="1" customWidth="1"/>
    <col min="8206" max="8206" width="9.85546875" style="4" bestFit="1" customWidth="1"/>
    <col min="8207" max="8207" width="10.28515625" style="4" bestFit="1" customWidth="1"/>
    <col min="8208" max="8448" width="9.140625" style="4"/>
    <col min="8449" max="8449" width="0" style="4" hidden="1" customWidth="1"/>
    <col min="8450" max="8450" width="67.85546875" style="4" customWidth="1"/>
    <col min="8451" max="8451" width="18" style="4" customWidth="1"/>
    <col min="8452" max="8452" width="15.5703125" style="4" customWidth="1"/>
    <col min="8453" max="8455" width="15.42578125" style="4" customWidth="1"/>
    <col min="8456" max="8456" width="16" style="4" bestFit="1" customWidth="1"/>
    <col min="8457" max="8457" width="15.140625" style="4" bestFit="1" customWidth="1"/>
    <col min="8458" max="8458" width="15.140625" style="4" customWidth="1"/>
    <col min="8459" max="8459" width="17.7109375" style="4" customWidth="1"/>
    <col min="8460" max="8460" width="13.42578125" style="4" customWidth="1"/>
    <col min="8461" max="8461" width="10.28515625" style="4" bestFit="1" customWidth="1"/>
    <col min="8462" max="8462" width="9.85546875" style="4" bestFit="1" customWidth="1"/>
    <col min="8463" max="8463" width="10.28515625" style="4" bestFit="1" customWidth="1"/>
    <col min="8464" max="8704" width="9.140625" style="4"/>
    <col min="8705" max="8705" width="0" style="4" hidden="1" customWidth="1"/>
    <col min="8706" max="8706" width="67.85546875" style="4" customWidth="1"/>
    <col min="8707" max="8707" width="18" style="4" customWidth="1"/>
    <col min="8708" max="8708" width="15.5703125" style="4" customWidth="1"/>
    <col min="8709" max="8711" width="15.42578125" style="4" customWidth="1"/>
    <col min="8712" max="8712" width="16" style="4" bestFit="1" customWidth="1"/>
    <col min="8713" max="8713" width="15.140625" style="4" bestFit="1" customWidth="1"/>
    <col min="8714" max="8714" width="15.140625" style="4" customWidth="1"/>
    <col min="8715" max="8715" width="17.7109375" style="4" customWidth="1"/>
    <col min="8716" max="8716" width="13.42578125" style="4" customWidth="1"/>
    <col min="8717" max="8717" width="10.28515625" style="4" bestFit="1" customWidth="1"/>
    <col min="8718" max="8718" width="9.85546875" style="4" bestFit="1" customWidth="1"/>
    <col min="8719" max="8719" width="10.28515625" style="4" bestFit="1" customWidth="1"/>
    <col min="8720" max="8960" width="9.140625" style="4"/>
    <col min="8961" max="8961" width="0" style="4" hidden="1" customWidth="1"/>
    <col min="8962" max="8962" width="67.85546875" style="4" customWidth="1"/>
    <col min="8963" max="8963" width="18" style="4" customWidth="1"/>
    <col min="8964" max="8964" width="15.5703125" style="4" customWidth="1"/>
    <col min="8965" max="8967" width="15.42578125" style="4" customWidth="1"/>
    <col min="8968" max="8968" width="16" style="4" bestFit="1" customWidth="1"/>
    <col min="8969" max="8969" width="15.140625" style="4" bestFit="1" customWidth="1"/>
    <col min="8970" max="8970" width="15.140625" style="4" customWidth="1"/>
    <col min="8971" max="8971" width="17.7109375" style="4" customWidth="1"/>
    <col min="8972" max="8972" width="13.42578125" style="4" customWidth="1"/>
    <col min="8973" max="8973" width="10.28515625" style="4" bestFit="1" customWidth="1"/>
    <col min="8974" max="8974" width="9.85546875" style="4" bestFit="1" customWidth="1"/>
    <col min="8975" max="8975" width="10.28515625" style="4" bestFit="1" customWidth="1"/>
    <col min="8976" max="9216" width="9.140625" style="4"/>
    <col min="9217" max="9217" width="0" style="4" hidden="1" customWidth="1"/>
    <col min="9218" max="9218" width="67.85546875" style="4" customWidth="1"/>
    <col min="9219" max="9219" width="18" style="4" customWidth="1"/>
    <col min="9220" max="9220" width="15.5703125" style="4" customWidth="1"/>
    <col min="9221" max="9223" width="15.42578125" style="4" customWidth="1"/>
    <col min="9224" max="9224" width="16" style="4" bestFit="1" customWidth="1"/>
    <col min="9225" max="9225" width="15.140625" style="4" bestFit="1" customWidth="1"/>
    <col min="9226" max="9226" width="15.140625" style="4" customWidth="1"/>
    <col min="9227" max="9227" width="17.7109375" style="4" customWidth="1"/>
    <col min="9228" max="9228" width="13.42578125" style="4" customWidth="1"/>
    <col min="9229" max="9229" width="10.28515625" style="4" bestFit="1" customWidth="1"/>
    <col min="9230" max="9230" width="9.85546875" style="4" bestFit="1" customWidth="1"/>
    <col min="9231" max="9231" width="10.28515625" style="4" bestFit="1" customWidth="1"/>
    <col min="9232" max="9472" width="9.140625" style="4"/>
    <col min="9473" max="9473" width="0" style="4" hidden="1" customWidth="1"/>
    <col min="9474" max="9474" width="67.85546875" style="4" customWidth="1"/>
    <col min="9475" max="9475" width="18" style="4" customWidth="1"/>
    <col min="9476" max="9476" width="15.5703125" style="4" customWidth="1"/>
    <col min="9477" max="9479" width="15.42578125" style="4" customWidth="1"/>
    <col min="9480" max="9480" width="16" style="4" bestFit="1" customWidth="1"/>
    <col min="9481" max="9481" width="15.140625" style="4" bestFit="1" customWidth="1"/>
    <col min="9482" max="9482" width="15.140625" style="4" customWidth="1"/>
    <col min="9483" max="9483" width="17.7109375" style="4" customWidth="1"/>
    <col min="9484" max="9484" width="13.42578125" style="4" customWidth="1"/>
    <col min="9485" max="9485" width="10.28515625" style="4" bestFit="1" customWidth="1"/>
    <col min="9486" max="9486" width="9.85546875" style="4" bestFit="1" customWidth="1"/>
    <col min="9487" max="9487" width="10.28515625" style="4" bestFit="1" customWidth="1"/>
    <col min="9488" max="9728" width="9.140625" style="4"/>
    <col min="9729" max="9729" width="0" style="4" hidden="1" customWidth="1"/>
    <col min="9730" max="9730" width="67.85546875" style="4" customWidth="1"/>
    <col min="9731" max="9731" width="18" style="4" customWidth="1"/>
    <col min="9732" max="9732" width="15.5703125" style="4" customWidth="1"/>
    <col min="9733" max="9735" width="15.42578125" style="4" customWidth="1"/>
    <col min="9736" max="9736" width="16" style="4" bestFit="1" customWidth="1"/>
    <col min="9737" max="9737" width="15.140625" style="4" bestFit="1" customWidth="1"/>
    <col min="9738" max="9738" width="15.140625" style="4" customWidth="1"/>
    <col min="9739" max="9739" width="17.7109375" style="4" customWidth="1"/>
    <col min="9740" max="9740" width="13.42578125" style="4" customWidth="1"/>
    <col min="9741" max="9741" width="10.28515625" style="4" bestFit="1" customWidth="1"/>
    <col min="9742" max="9742" width="9.85546875" style="4" bestFit="1" customWidth="1"/>
    <col min="9743" max="9743" width="10.28515625" style="4" bestFit="1" customWidth="1"/>
    <col min="9744" max="9984" width="9.140625" style="4"/>
    <col min="9985" max="9985" width="0" style="4" hidden="1" customWidth="1"/>
    <col min="9986" max="9986" width="67.85546875" style="4" customWidth="1"/>
    <col min="9987" max="9987" width="18" style="4" customWidth="1"/>
    <col min="9988" max="9988" width="15.5703125" style="4" customWidth="1"/>
    <col min="9989" max="9991" width="15.42578125" style="4" customWidth="1"/>
    <col min="9992" max="9992" width="16" style="4" bestFit="1" customWidth="1"/>
    <col min="9993" max="9993" width="15.140625" style="4" bestFit="1" customWidth="1"/>
    <col min="9994" max="9994" width="15.140625" style="4" customWidth="1"/>
    <col min="9995" max="9995" width="17.7109375" style="4" customWidth="1"/>
    <col min="9996" max="9996" width="13.42578125" style="4" customWidth="1"/>
    <col min="9997" max="9997" width="10.28515625" style="4" bestFit="1" customWidth="1"/>
    <col min="9998" max="9998" width="9.85546875" style="4" bestFit="1" customWidth="1"/>
    <col min="9999" max="9999" width="10.28515625" style="4" bestFit="1" customWidth="1"/>
    <col min="10000" max="10240" width="9.140625" style="4"/>
    <col min="10241" max="10241" width="0" style="4" hidden="1" customWidth="1"/>
    <col min="10242" max="10242" width="67.85546875" style="4" customWidth="1"/>
    <col min="10243" max="10243" width="18" style="4" customWidth="1"/>
    <col min="10244" max="10244" width="15.5703125" style="4" customWidth="1"/>
    <col min="10245" max="10247" width="15.42578125" style="4" customWidth="1"/>
    <col min="10248" max="10248" width="16" style="4" bestFit="1" customWidth="1"/>
    <col min="10249" max="10249" width="15.140625" style="4" bestFit="1" customWidth="1"/>
    <col min="10250" max="10250" width="15.140625" style="4" customWidth="1"/>
    <col min="10251" max="10251" width="17.7109375" style="4" customWidth="1"/>
    <col min="10252" max="10252" width="13.42578125" style="4" customWidth="1"/>
    <col min="10253" max="10253" width="10.28515625" style="4" bestFit="1" customWidth="1"/>
    <col min="10254" max="10254" width="9.85546875" style="4" bestFit="1" customWidth="1"/>
    <col min="10255" max="10255" width="10.28515625" style="4" bestFit="1" customWidth="1"/>
    <col min="10256" max="10496" width="9.140625" style="4"/>
    <col min="10497" max="10497" width="0" style="4" hidden="1" customWidth="1"/>
    <col min="10498" max="10498" width="67.85546875" style="4" customWidth="1"/>
    <col min="10499" max="10499" width="18" style="4" customWidth="1"/>
    <col min="10500" max="10500" width="15.5703125" style="4" customWidth="1"/>
    <col min="10501" max="10503" width="15.42578125" style="4" customWidth="1"/>
    <col min="10504" max="10504" width="16" style="4" bestFit="1" customWidth="1"/>
    <col min="10505" max="10505" width="15.140625" style="4" bestFit="1" customWidth="1"/>
    <col min="10506" max="10506" width="15.140625" style="4" customWidth="1"/>
    <col min="10507" max="10507" width="17.7109375" style="4" customWidth="1"/>
    <col min="10508" max="10508" width="13.42578125" style="4" customWidth="1"/>
    <col min="10509" max="10509" width="10.28515625" style="4" bestFit="1" customWidth="1"/>
    <col min="10510" max="10510" width="9.85546875" style="4" bestFit="1" customWidth="1"/>
    <col min="10511" max="10511" width="10.28515625" style="4" bestFit="1" customWidth="1"/>
    <col min="10512" max="10752" width="9.140625" style="4"/>
    <col min="10753" max="10753" width="0" style="4" hidden="1" customWidth="1"/>
    <col min="10754" max="10754" width="67.85546875" style="4" customWidth="1"/>
    <col min="10755" max="10755" width="18" style="4" customWidth="1"/>
    <col min="10756" max="10756" width="15.5703125" style="4" customWidth="1"/>
    <col min="10757" max="10759" width="15.42578125" style="4" customWidth="1"/>
    <col min="10760" max="10760" width="16" style="4" bestFit="1" customWidth="1"/>
    <col min="10761" max="10761" width="15.140625" style="4" bestFit="1" customWidth="1"/>
    <col min="10762" max="10762" width="15.140625" style="4" customWidth="1"/>
    <col min="10763" max="10763" width="17.7109375" style="4" customWidth="1"/>
    <col min="10764" max="10764" width="13.42578125" style="4" customWidth="1"/>
    <col min="10765" max="10765" width="10.28515625" style="4" bestFit="1" customWidth="1"/>
    <col min="10766" max="10766" width="9.85546875" style="4" bestFit="1" customWidth="1"/>
    <col min="10767" max="10767" width="10.28515625" style="4" bestFit="1" customWidth="1"/>
    <col min="10768" max="11008" width="9.140625" style="4"/>
    <col min="11009" max="11009" width="0" style="4" hidden="1" customWidth="1"/>
    <col min="11010" max="11010" width="67.85546875" style="4" customWidth="1"/>
    <col min="11011" max="11011" width="18" style="4" customWidth="1"/>
    <col min="11012" max="11012" width="15.5703125" style="4" customWidth="1"/>
    <col min="11013" max="11015" width="15.42578125" style="4" customWidth="1"/>
    <col min="11016" max="11016" width="16" style="4" bestFit="1" customWidth="1"/>
    <col min="11017" max="11017" width="15.140625" style="4" bestFit="1" customWidth="1"/>
    <col min="11018" max="11018" width="15.140625" style="4" customWidth="1"/>
    <col min="11019" max="11019" width="17.7109375" style="4" customWidth="1"/>
    <col min="11020" max="11020" width="13.42578125" style="4" customWidth="1"/>
    <col min="11021" max="11021" width="10.28515625" style="4" bestFit="1" customWidth="1"/>
    <col min="11022" max="11022" width="9.85546875" style="4" bestFit="1" customWidth="1"/>
    <col min="11023" max="11023" width="10.28515625" style="4" bestFit="1" customWidth="1"/>
    <col min="11024" max="11264" width="9.140625" style="4"/>
    <col min="11265" max="11265" width="0" style="4" hidden="1" customWidth="1"/>
    <col min="11266" max="11266" width="67.85546875" style="4" customWidth="1"/>
    <col min="11267" max="11267" width="18" style="4" customWidth="1"/>
    <col min="11268" max="11268" width="15.5703125" style="4" customWidth="1"/>
    <col min="11269" max="11271" width="15.42578125" style="4" customWidth="1"/>
    <col min="11272" max="11272" width="16" style="4" bestFit="1" customWidth="1"/>
    <col min="11273" max="11273" width="15.140625" style="4" bestFit="1" customWidth="1"/>
    <col min="11274" max="11274" width="15.140625" style="4" customWidth="1"/>
    <col min="11275" max="11275" width="17.7109375" style="4" customWidth="1"/>
    <col min="11276" max="11276" width="13.42578125" style="4" customWidth="1"/>
    <col min="11277" max="11277" width="10.28515625" style="4" bestFit="1" customWidth="1"/>
    <col min="11278" max="11278" width="9.85546875" style="4" bestFit="1" customWidth="1"/>
    <col min="11279" max="11279" width="10.28515625" style="4" bestFit="1" customWidth="1"/>
    <col min="11280" max="11520" width="9.140625" style="4"/>
    <col min="11521" max="11521" width="0" style="4" hidden="1" customWidth="1"/>
    <col min="11522" max="11522" width="67.85546875" style="4" customWidth="1"/>
    <col min="11523" max="11523" width="18" style="4" customWidth="1"/>
    <col min="11524" max="11524" width="15.5703125" style="4" customWidth="1"/>
    <col min="11525" max="11527" width="15.42578125" style="4" customWidth="1"/>
    <col min="11528" max="11528" width="16" style="4" bestFit="1" customWidth="1"/>
    <col min="11529" max="11529" width="15.140625" style="4" bestFit="1" customWidth="1"/>
    <col min="11530" max="11530" width="15.140625" style="4" customWidth="1"/>
    <col min="11531" max="11531" width="17.7109375" style="4" customWidth="1"/>
    <col min="11532" max="11532" width="13.42578125" style="4" customWidth="1"/>
    <col min="11533" max="11533" width="10.28515625" style="4" bestFit="1" customWidth="1"/>
    <col min="11534" max="11534" width="9.85546875" style="4" bestFit="1" customWidth="1"/>
    <col min="11535" max="11535" width="10.28515625" style="4" bestFit="1" customWidth="1"/>
    <col min="11536" max="11776" width="9.140625" style="4"/>
    <col min="11777" max="11777" width="0" style="4" hidden="1" customWidth="1"/>
    <col min="11778" max="11778" width="67.85546875" style="4" customWidth="1"/>
    <col min="11779" max="11779" width="18" style="4" customWidth="1"/>
    <col min="11780" max="11780" width="15.5703125" style="4" customWidth="1"/>
    <col min="11781" max="11783" width="15.42578125" style="4" customWidth="1"/>
    <col min="11784" max="11784" width="16" style="4" bestFit="1" customWidth="1"/>
    <col min="11785" max="11785" width="15.140625" style="4" bestFit="1" customWidth="1"/>
    <col min="11786" max="11786" width="15.140625" style="4" customWidth="1"/>
    <col min="11787" max="11787" width="17.7109375" style="4" customWidth="1"/>
    <col min="11788" max="11788" width="13.42578125" style="4" customWidth="1"/>
    <col min="11789" max="11789" width="10.28515625" style="4" bestFit="1" customWidth="1"/>
    <col min="11790" max="11790" width="9.85546875" style="4" bestFit="1" customWidth="1"/>
    <col min="11791" max="11791" width="10.28515625" style="4" bestFit="1" customWidth="1"/>
    <col min="11792" max="12032" width="9.140625" style="4"/>
    <col min="12033" max="12033" width="0" style="4" hidden="1" customWidth="1"/>
    <col min="12034" max="12034" width="67.85546875" style="4" customWidth="1"/>
    <col min="12035" max="12035" width="18" style="4" customWidth="1"/>
    <col min="12036" max="12036" width="15.5703125" style="4" customWidth="1"/>
    <col min="12037" max="12039" width="15.42578125" style="4" customWidth="1"/>
    <col min="12040" max="12040" width="16" style="4" bestFit="1" customWidth="1"/>
    <col min="12041" max="12041" width="15.140625" style="4" bestFit="1" customWidth="1"/>
    <col min="12042" max="12042" width="15.140625" style="4" customWidth="1"/>
    <col min="12043" max="12043" width="17.7109375" style="4" customWidth="1"/>
    <col min="12044" max="12044" width="13.42578125" style="4" customWidth="1"/>
    <col min="12045" max="12045" width="10.28515625" style="4" bestFit="1" customWidth="1"/>
    <col min="12046" max="12046" width="9.85546875" style="4" bestFit="1" customWidth="1"/>
    <col min="12047" max="12047" width="10.28515625" style="4" bestFit="1" customWidth="1"/>
    <col min="12048" max="12288" width="9.140625" style="4"/>
    <col min="12289" max="12289" width="0" style="4" hidden="1" customWidth="1"/>
    <col min="12290" max="12290" width="67.85546875" style="4" customWidth="1"/>
    <col min="12291" max="12291" width="18" style="4" customWidth="1"/>
    <col min="12292" max="12292" width="15.5703125" style="4" customWidth="1"/>
    <col min="12293" max="12295" width="15.42578125" style="4" customWidth="1"/>
    <col min="12296" max="12296" width="16" style="4" bestFit="1" customWidth="1"/>
    <col min="12297" max="12297" width="15.140625" style="4" bestFit="1" customWidth="1"/>
    <col min="12298" max="12298" width="15.140625" style="4" customWidth="1"/>
    <col min="12299" max="12299" width="17.7109375" style="4" customWidth="1"/>
    <col min="12300" max="12300" width="13.42578125" style="4" customWidth="1"/>
    <col min="12301" max="12301" width="10.28515625" style="4" bestFit="1" customWidth="1"/>
    <col min="12302" max="12302" width="9.85546875" style="4" bestFit="1" customWidth="1"/>
    <col min="12303" max="12303" width="10.28515625" style="4" bestFit="1" customWidth="1"/>
    <col min="12304" max="12544" width="9.140625" style="4"/>
    <col min="12545" max="12545" width="0" style="4" hidden="1" customWidth="1"/>
    <col min="12546" max="12546" width="67.85546875" style="4" customWidth="1"/>
    <col min="12547" max="12547" width="18" style="4" customWidth="1"/>
    <col min="12548" max="12548" width="15.5703125" style="4" customWidth="1"/>
    <col min="12549" max="12551" width="15.42578125" style="4" customWidth="1"/>
    <col min="12552" max="12552" width="16" style="4" bestFit="1" customWidth="1"/>
    <col min="12553" max="12553" width="15.140625" style="4" bestFit="1" customWidth="1"/>
    <col min="12554" max="12554" width="15.140625" style="4" customWidth="1"/>
    <col min="12555" max="12555" width="17.7109375" style="4" customWidth="1"/>
    <col min="12556" max="12556" width="13.42578125" style="4" customWidth="1"/>
    <col min="12557" max="12557" width="10.28515625" style="4" bestFit="1" customWidth="1"/>
    <col min="12558" max="12558" width="9.85546875" style="4" bestFit="1" customWidth="1"/>
    <col min="12559" max="12559" width="10.28515625" style="4" bestFit="1" customWidth="1"/>
    <col min="12560" max="12800" width="9.140625" style="4"/>
    <col min="12801" max="12801" width="0" style="4" hidden="1" customWidth="1"/>
    <col min="12802" max="12802" width="67.85546875" style="4" customWidth="1"/>
    <col min="12803" max="12803" width="18" style="4" customWidth="1"/>
    <col min="12804" max="12804" width="15.5703125" style="4" customWidth="1"/>
    <col min="12805" max="12807" width="15.42578125" style="4" customWidth="1"/>
    <col min="12808" max="12808" width="16" style="4" bestFit="1" customWidth="1"/>
    <col min="12809" max="12809" width="15.140625" style="4" bestFit="1" customWidth="1"/>
    <col min="12810" max="12810" width="15.140625" style="4" customWidth="1"/>
    <col min="12811" max="12811" width="17.7109375" style="4" customWidth="1"/>
    <col min="12812" max="12812" width="13.42578125" style="4" customWidth="1"/>
    <col min="12813" max="12813" width="10.28515625" style="4" bestFit="1" customWidth="1"/>
    <col min="12814" max="12814" width="9.85546875" style="4" bestFit="1" customWidth="1"/>
    <col min="12815" max="12815" width="10.28515625" style="4" bestFit="1" customWidth="1"/>
    <col min="12816" max="13056" width="9.140625" style="4"/>
    <col min="13057" max="13057" width="0" style="4" hidden="1" customWidth="1"/>
    <col min="13058" max="13058" width="67.85546875" style="4" customWidth="1"/>
    <col min="13059" max="13059" width="18" style="4" customWidth="1"/>
    <col min="13060" max="13060" width="15.5703125" style="4" customWidth="1"/>
    <col min="13061" max="13063" width="15.42578125" style="4" customWidth="1"/>
    <col min="13064" max="13064" width="16" style="4" bestFit="1" customWidth="1"/>
    <col min="13065" max="13065" width="15.140625" style="4" bestFit="1" customWidth="1"/>
    <col min="13066" max="13066" width="15.140625" style="4" customWidth="1"/>
    <col min="13067" max="13067" width="17.7109375" style="4" customWidth="1"/>
    <col min="13068" max="13068" width="13.42578125" style="4" customWidth="1"/>
    <col min="13069" max="13069" width="10.28515625" style="4" bestFit="1" customWidth="1"/>
    <col min="13070" max="13070" width="9.85546875" style="4" bestFit="1" customWidth="1"/>
    <col min="13071" max="13071" width="10.28515625" style="4" bestFit="1" customWidth="1"/>
    <col min="13072" max="13312" width="9.140625" style="4"/>
    <col min="13313" max="13313" width="0" style="4" hidden="1" customWidth="1"/>
    <col min="13314" max="13314" width="67.85546875" style="4" customWidth="1"/>
    <col min="13315" max="13315" width="18" style="4" customWidth="1"/>
    <col min="13316" max="13316" width="15.5703125" style="4" customWidth="1"/>
    <col min="13317" max="13319" width="15.42578125" style="4" customWidth="1"/>
    <col min="13320" max="13320" width="16" style="4" bestFit="1" customWidth="1"/>
    <col min="13321" max="13321" width="15.140625" style="4" bestFit="1" customWidth="1"/>
    <col min="13322" max="13322" width="15.140625" style="4" customWidth="1"/>
    <col min="13323" max="13323" width="17.7109375" style="4" customWidth="1"/>
    <col min="13324" max="13324" width="13.42578125" style="4" customWidth="1"/>
    <col min="13325" max="13325" width="10.28515625" style="4" bestFit="1" customWidth="1"/>
    <col min="13326" max="13326" width="9.85546875" style="4" bestFit="1" customWidth="1"/>
    <col min="13327" max="13327" width="10.28515625" style="4" bestFit="1" customWidth="1"/>
    <col min="13328" max="13568" width="9.140625" style="4"/>
    <col min="13569" max="13569" width="0" style="4" hidden="1" customWidth="1"/>
    <col min="13570" max="13570" width="67.85546875" style="4" customWidth="1"/>
    <col min="13571" max="13571" width="18" style="4" customWidth="1"/>
    <col min="13572" max="13572" width="15.5703125" style="4" customWidth="1"/>
    <col min="13573" max="13575" width="15.42578125" style="4" customWidth="1"/>
    <col min="13576" max="13576" width="16" style="4" bestFit="1" customWidth="1"/>
    <col min="13577" max="13577" width="15.140625" style="4" bestFit="1" customWidth="1"/>
    <col min="13578" max="13578" width="15.140625" style="4" customWidth="1"/>
    <col min="13579" max="13579" width="17.7109375" style="4" customWidth="1"/>
    <col min="13580" max="13580" width="13.42578125" style="4" customWidth="1"/>
    <col min="13581" max="13581" width="10.28515625" style="4" bestFit="1" customWidth="1"/>
    <col min="13582" max="13582" width="9.85546875" style="4" bestFit="1" customWidth="1"/>
    <col min="13583" max="13583" width="10.28515625" style="4" bestFit="1" customWidth="1"/>
    <col min="13584" max="13824" width="9.140625" style="4"/>
    <col min="13825" max="13825" width="0" style="4" hidden="1" customWidth="1"/>
    <col min="13826" max="13826" width="67.85546875" style="4" customWidth="1"/>
    <col min="13827" max="13827" width="18" style="4" customWidth="1"/>
    <col min="13828" max="13828" width="15.5703125" style="4" customWidth="1"/>
    <col min="13829" max="13831" width="15.42578125" style="4" customWidth="1"/>
    <col min="13832" max="13832" width="16" style="4" bestFit="1" customWidth="1"/>
    <col min="13833" max="13833" width="15.140625" style="4" bestFit="1" customWidth="1"/>
    <col min="13834" max="13834" width="15.140625" style="4" customWidth="1"/>
    <col min="13835" max="13835" width="17.7109375" style="4" customWidth="1"/>
    <col min="13836" max="13836" width="13.42578125" style="4" customWidth="1"/>
    <col min="13837" max="13837" width="10.28515625" style="4" bestFit="1" customWidth="1"/>
    <col min="13838" max="13838" width="9.85546875" style="4" bestFit="1" customWidth="1"/>
    <col min="13839" max="13839" width="10.28515625" style="4" bestFit="1" customWidth="1"/>
    <col min="13840" max="14080" width="9.140625" style="4"/>
    <col min="14081" max="14081" width="0" style="4" hidden="1" customWidth="1"/>
    <col min="14082" max="14082" width="67.85546875" style="4" customWidth="1"/>
    <col min="14083" max="14083" width="18" style="4" customWidth="1"/>
    <col min="14084" max="14084" width="15.5703125" style="4" customWidth="1"/>
    <col min="14085" max="14087" width="15.42578125" style="4" customWidth="1"/>
    <col min="14088" max="14088" width="16" style="4" bestFit="1" customWidth="1"/>
    <col min="14089" max="14089" width="15.140625" style="4" bestFit="1" customWidth="1"/>
    <col min="14090" max="14090" width="15.140625" style="4" customWidth="1"/>
    <col min="14091" max="14091" width="17.7109375" style="4" customWidth="1"/>
    <col min="14092" max="14092" width="13.42578125" style="4" customWidth="1"/>
    <col min="14093" max="14093" width="10.28515625" style="4" bestFit="1" customWidth="1"/>
    <col min="14094" max="14094" width="9.85546875" style="4" bestFit="1" customWidth="1"/>
    <col min="14095" max="14095" width="10.28515625" style="4" bestFit="1" customWidth="1"/>
    <col min="14096" max="14336" width="9.140625" style="4"/>
    <col min="14337" max="14337" width="0" style="4" hidden="1" customWidth="1"/>
    <col min="14338" max="14338" width="67.85546875" style="4" customWidth="1"/>
    <col min="14339" max="14339" width="18" style="4" customWidth="1"/>
    <col min="14340" max="14340" width="15.5703125" style="4" customWidth="1"/>
    <col min="14341" max="14343" width="15.42578125" style="4" customWidth="1"/>
    <col min="14344" max="14344" width="16" style="4" bestFit="1" customWidth="1"/>
    <col min="14345" max="14345" width="15.140625" style="4" bestFit="1" customWidth="1"/>
    <col min="14346" max="14346" width="15.140625" style="4" customWidth="1"/>
    <col min="14347" max="14347" width="17.7109375" style="4" customWidth="1"/>
    <col min="14348" max="14348" width="13.42578125" style="4" customWidth="1"/>
    <col min="14349" max="14349" width="10.28515625" style="4" bestFit="1" customWidth="1"/>
    <col min="14350" max="14350" width="9.85546875" style="4" bestFit="1" customWidth="1"/>
    <col min="14351" max="14351" width="10.28515625" style="4" bestFit="1" customWidth="1"/>
    <col min="14352" max="14592" width="9.140625" style="4"/>
    <col min="14593" max="14593" width="0" style="4" hidden="1" customWidth="1"/>
    <col min="14594" max="14594" width="67.85546875" style="4" customWidth="1"/>
    <col min="14595" max="14595" width="18" style="4" customWidth="1"/>
    <col min="14596" max="14596" width="15.5703125" style="4" customWidth="1"/>
    <col min="14597" max="14599" width="15.42578125" style="4" customWidth="1"/>
    <col min="14600" max="14600" width="16" style="4" bestFit="1" customWidth="1"/>
    <col min="14601" max="14601" width="15.140625" style="4" bestFit="1" customWidth="1"/>
    <col min="14602" max="14602" width="15.140625" style="4" customWidth="1"/>
    <col min="14603" max="14603" width="17.7109375" style="4" customWidth="1"/>
    <col min="14604" max="14604" width="13.42578125" style="4" customWidth="1"/>
    <col min="14605" max="14605" width="10.28515625" style="4" bestFit="1" customWidth="1"/>
    <col min="14606" max="14606" width="9.85546875" style="4" bestFit="1" customWidth="1"/>
    <col min="14607" max="14607" width="10.28515625" style="4" bestFit="1" customWidth="1"/>
    <col min="14608" max="14848" width="9.140625" style="4"/>
    <col min="14849" max="14849" width="0" style="4" hidden="1" customWidth="1"/>
    <col min="14850" max="14850" width="67.85546875" style="4" customWidth="1"/>
    <col min="14851" max="14851" width="18" style="4" customWidth="1"/>
    <col min="14852" max="14852" width="15.5703125" style="4" customWidth="1"/>
    <col min="14853" max="14855" width="15.42578125" style="4" customWidth="1"/>
    <col min="14856" max="14856" width="16" style="4" bestFit="1" customWidth="1"/>
    <col min="14857" max="14857" width="15.140625" style="4" bestFit="1" customWidth="1"/>
    <col min="14858" max="14858" width="15.140625" style="4" customWidth="1"/>
    <col min="14859" max="14859" width="17.7109375" style="4" customWidth="1"/>
    <col min="14860" max="14860" width="13.42578125" style="4" customWidth="1"/>
    <col min="14861" max="14861" width="10.28515625" style="4" bestFit="1" customWidth="1"/>
    <col min="14862" max="14862" width="9.85546875" style="4" bestFit="1" customWidth="1"/>
    <col min="14863" max="14863" width="10.28515625" style="4" bestFit="1" customWidth="1"/>
    <col min="14864" max="15104" width="9.140625" style="4"/>
    <col min="15105" max="15105" width="0" style="4" hidden="1" customWidth="1"/>
    <col min="15106" max="15106" width="67.85546875" style="4" customWidth="1"/>
    <col min="15107" max="15107" width="18" style="4" customWidth="1"/>
    <col min="15108" max="15108" width="15.5703125" style="4" customWidth="1"/>
    <col min="15109" max="15111" width="15.42578125" style="4" customWidth="1"/>
    <col min="15112" max="15112" width="16" style="4" bestFit="1" customWidth="1"/>
    <col min="15113" max="15113" width="15.140625" style="4" bestFit="1" customWidth="1"/>
    <col min="15114" max="15114" width="15.140625" style="4" customWidth="1"/>
    <col min="15115" max="15115" width="17.7109375" style="4" customWidth="1"/>
    <col min="15116" max="15116" width="13.42578125" style="4" customWidth="1"/>
    <col min="15117" max="15117" width="10.28515625" style="4" bestFit="1" customWidth="1"/>
    <col min="15118" max="15118" width="9.85546875" style="4" bestFit="1" customWidth="1"/>
    <col min="15119" max="15119" width="10.28515625" style="4" bestFit="1" customWidth="1"/>
    <col min="15120" max="15360" width="9.140625" style="4"/>
    <col min="15361" max="15361" width="0" style="4" hidden="1" customWidth="1"/>
    <col min="15362" max="15362" width="67.85546875" style="4" customWidth="1"/>
    <col min="15363" max="15363" width="18" style="4" customWidth="1"/>
    <col min="15364" max="15364" width="15.5703125" style="4" customWidth="1"/>
    <col min="15365" max="15367" width="15.42578125" style="4" customWidth="1"/>
    <col min="15368" max="15368" width="16" style="4" bestFit="1" customWidth="1"/>
    <col min="15369" max="15369" width="15.140625" style="4" bestFit="1" customWidth="1"/>
    <col min="15370" max="15370" width="15.140625" style="4" customWidth="1"/>
    <col min="15371" max="15371" width="17.7109375" style="4" customWidth="1"/>
    <col min="15372" max="15372" width="13.42578125" style="4" customWidth="1"/>
    <col min="15373" max="15373" width="10.28515625" style="4" bestFit="1" customWidth="1"/>
    <col min="15374" max="15374" width="9.85546875" style="4" bestFit="1" customWidth="1"/>
    <col min="15375" max="15375" width="10.28515625" style="4" bestFit="1" customWidth="1"/>
    <col min="15376" max="15616" width="9.140625" style="4"/>
    <col min="15617" max="15617" width="0" style="4" hidden="1" customWidth="1"/>
    <col min="15618" max="15618" width="67.85546875" style="4" customWidth="1"/>
    <col min="15619" max="15619" width="18" style="4" customWidth="1"/>
    <col min="15620" max="15620" width="15.5703125" style="4" customWidth="1"/>
    <col min="15621" max="15623" width="15.42578125" style="4" customWidth="1"/>
    <col min="15624" max="15624" width="16" style="4" bestFit="1" customWidth="1"/>
    <col min="15625" max="15625" width="15.140625" style="4" bestFit="1" customWidth="1"/>
    <col min="15626" max="15626" width="15.140625" style="4" customWidth="1"/>
    <col min="15627" max="15627" width="17.7109375" style="4" customWidth="1"/>
    <col min="15628" max="15628" width="13.42578125" style="4" customWidth="1"/>
    <col min="15629" max="15629" width="10.28515625" style="4" bestFit="1" customWidth="1"/>
    <col min="15630" max="15630" width="9.85546875" style="4" bestFit="1" customWidth="1"/>
    <col min="15631" max="15631" width="10.28515625" style="4" bestFit="1" customWidth="1"/>
    <col min="15632" max="15872" width="9.140625" style="4"/>
    <col min="15873" max="15873" width="0" style="4" hidden="1" customWidth="1"/>
    <col min="15874" max="15874" width="67.85546875" style="4" customWidth="1"/>
    <col min="15875" max="15875" width="18" style="4" customWidth="1"/>
    <col min="15876" max="15876" width="15.5703125" style="4" customWidth="1"/>
    <col min="15877" max="15879" width="15.42578125" style="4" customWidth="1"/>
    <col min="15880" max="15880" width="16" style="4" bestFit="1" customWidth="1"/>
    <col min="15881" max="15881" width="15.140625" style="4" bestFit="1" customWidth="1"/>
    <col min="15882" max="15882" width="15.140625" style="4" customWidth="1"/>
    <col min="15883" max="15883" width="17.7109375" style="4" customWidth="1"/>
    <col min="15884" max="15884" width="13.42578125" style="4" customWidth="1"/>
    <col min="15885" max="15885" width="10.28515625" style="4" bestFit="1" customWidth="1"/>
    <col min="15886" max="15886" width="9.85546875" style="4" bestFit="1" customWidth="1"/>
    <col min="15887" max="15887" width="10.28515625" style="4" bestFit="1" customWidth="1"/>
    <col min="15888" max="16128" width="9.140625" style="4"/>
    <col min="16129" max="16129" width="0" style="4" hidden="1" customWidth="1"/>
    <col min="16130" max="16130" width="67.85546875" style="4" customWidth="1"/>
    <col min="16131" max="16131" width="18" style="4" customWidth="1"/>
    <col min="16132" max="16132" width="15.5703125" style="4" customWidth="1"/>
    <col min="16133" max="16135" width="15.42578125" style="4" customWidth="1"/>
    <col min="16136" max="16136" width="16" style="4" bestFit="1" customWidth="1"/>
    <col min="16137" max="16137" width="15.140625" style="4" bestFit="1" customWidth="1"/>
    <col min="16138" max="16138" width="15.140625" style="4" customWidth="1"/>
    <col min="16139" max="16139" width="17.7109375" style="4" customWidth="1"/>
    <col min="16140" max="16140" width="13.42578125" style="4" customWidth="1"/>
    <col min="16141" max="16141" width="10.28515625" style="4" bestFit="1" customWidth="1"/>
    <col min="16142" max="16142" width="9.85546875" style="4" bestFit="1" customWidth="1"/>
    <col min="16143" max="16143" width="10.28515625" style="4" bestFit="1" customWidth="1"/>
    <col min="16144" max="16384" width="9.140625" style="4"/>
  </cols>
  <sheetData>
    <row r="1" spans="2:19" hidden="1" x14ac:dyDescent="0.25">
      <c r="B1" s="1" t="s">
        <v>0</v>
      </c>
      <c r="C1" s="2"/>
      <c r="D1" s="2"/>
      <c r="E1" s="2"/>
      <c r="F1" s="2"/>
      <c r="G1" s="2"/>
      <c r="H1" s="3"/>
    </row>
    <row r="2" spans="2:19" hidden="1" x14ac:dyDescent="0.25">
      <c r="B2" s="7" t="s">
        <v>1</v>
      </c>
      <c r="C2" s="8"/>
      <c r="D2" s="8"/>
      <c r="E2" s="8"/>
      <c r="F2" s="8"/>
      <c r="G2" s="8"/>
      <c r="H2" s="9"/>
    </row>
    <row r="3" spans="2:19" x14ac:dyDescent="0.25">
      <c r="B3" s="117" t="s">
        <v>2</v>
      </c>
      <c r="C3" s="118"/>
      <c r="D3" s="119"/>
      <c r="E3" s="120"/>
      <c r="F3" s="120"/>
      <c r="G3" s="120"/>
      <c r="H3" s="121"/>
    </row>
    <row r="4" spans="2:19" x14ac:dyDescent="0.25">
      <c r="B4" s="117" t="s">
        <v>301</v>
      </c>
      <c r="C4" s="118"/>
      <c r="D4" s="166"/>
      <c r="E4" s="118"/>
      <c r="F4" s="118"/>
      <c r="G4" s="118"/>
      <c r="H4" s="167"/>
    </row>
    <row r="5" spans="2:19" x14ac:dyDescent="0.25">
      <c r="B5" s="93" t="s">
        <v>4</v>
      </c>
      <c r="C5" s="93"/>
      <c r="D5" s="93"/>
      <c r="E5" s="93"/>
      <c r="F5" s="93"/>
      <c r="G5" s="93"/>
      <c r="H5" s="93"/>
      <c r="I5" s="93"/>
    </row>
    <row r="6" spans="2:19" x14ac:dyDescent="0.25">
      <c r="B6" s="117"/>
      <c r="C6" s="125"/>
      <c r="D6" s="126"/>
      <c r="E6" s="125"/>
      <c r="F6" s="125"/>
      <c r="G6" s="125"/>
      <c r="H6" s="127"/>
    </row>
    <row r="7" spans="2:19" ht="35.1" customHeight="1" x14ac:dyDescent="0.25">
      <c r="B7" s="21" t="s">
        <v>5</v>
      </c>
      <c r="C7" s="21" t="s">
        <v>6</v>
      </c>
      <c r="D7" s="22" t="s">
        <v>7</v>
      </c>
      <c r="E7" s="23" t="s">
        <v>8</v>
      </c>
      <c r="F7" s="24" t="s">
        <v>9</v>
      </c>
      <c r="G7" s="24" t="s">
        <v>10</v>
      </c>
      <c r="H7" s="24" t="s">
        <v>11</v>
      </c>
    </row>
    <row r="8" spans="2:19" s="193" customFormat="1" x14ac:dyDescent="0.25">
      <c r="B8" s="34" t="s">
        <v>12</v>
      </c>
      <c r="C8" s="54"/>
      <c r="D8" s="95"/>
      <c r="E8" s="56"/>
      <c r="F8" s="57"/>
      <c r="G8" s="57"/>
      <c r="H8" s="30"/>
      <c r="I8" s="201"/>
      <c r="J8" s="202"/>
      <c r="K8" s="203"/>
      <c r="L8" s="188"/>
      <c r="O8" s="5"/>
      <c r="P8" s="5"/>
      <c r="Q8" s="5"/>
      <c r="R8" s="5"/>
      <c r="S8" s="5"/>
    </row>
    <row r="9" spans="2:19" s="193" customFormat="1" x14ac:dyDescent="0.25">
      <c r="B9" s="34" t="s">
        <v>13</v>
      </c>
      <c r="C9" s="34"/>
      <c r="D9" s="98"/>
      <c r="E9" s="53"/>
      <c r="F9" s="53"/>
      <c r="G9" s="53"/>
      <c r="H9" s="30"/>
      <c r="I9" s="201"/>
      <c r="J9" s="202"/>
      <c r="K9" s="4"/>
      <c r="L9" s="5"/>
      <c r="O9" s="5"/>
      <c r="P9" s="5"/>
      <c r="Q9" s="5"/>
      <c r="R9" s="5"/>
      <c r="S9" s="5"/>
    </row>
    <row r="10" spans="2:19" s="193" customFormat="1" x14ac:dyDescent="0.25">
      <c r="B10" s="34" t="s">
        <v>14</v>
      </c>
      <c r="C10" s="54"/>
      <c r="D10" s="96"/>
      <c r="E10" s="56"/>
      <c r="F10" s="56"/>
      <c r="G10" s="56"/>
      <c r="H10" s="30"/>
      <c r="I10" s="201"/>
      <c r="J10" s="202"/>
      <c r="K10" s="4"/>
      <c r="L10" s="5"/>
      <c r="O10" s="5"/>
      <c r="P10" s="5"/>
      <c r="Q10" s="5"/>
      <c r="R10" s="5"/>
      <c r="S10" s="5"/>
    </row>
    <row r="11" spans="2:19" s="193" customFormat="1" x14ac:dyDescent="0.25">
      <c r="B11" s="54" t="s">
        <v>302</v>
      </c>
      <c r="C11" s="54" t="s">
        <v>16</v>
      </c>
      <c r="D11" s="96">
        <v>1800</v>
      </c>
      <c r="E11" s="56">
        <v>19252.79</v>
      </c>
      <c r="F11" s="56">
        <v>3.97</v>
      </c>
      <c r="G11" s="56">
        <v>4.5595999999999997</v>
      </c>
      <c r="H11" s="30" t="s">
        <v>303</v>
      </c>
      <c r="I11" s="201"/>
      <c r="J11" s="202"/>
      <c r="K11" s="4"/>
      <c r="L11" s="5"/>
      <c r="O11" s="5"/>
      <c r="P11" s="5"/>
      <c r="Q11" s="5"/>
      <c r="R11" s="5"/>
      <c r="S11" s="5"/>
    </row>
    <row r="12" spans="2:19" s="193" customFormat="1" x14ac:dyDescent="0.25">
      <c r="B12" s="54" t="s">
        <v>304</v>
      </c>
      <c r="C12" s="54" t="s">
        <v>16</v>
      </c>
      <c r="D12" s="96">
        <v>1000</v>
      </c>
      <c r="E12" s="56">
        <v>10805.48</v>
      </c>
      <c r="F12" s="56">
        <v>2.23</v>
      </c>
      <c r="G12" s="56">
        <v>4.4596</v>
      </c>
      <c r="H12" s="30" t="s">
        <v>305</v>
      </c>
      <c r="I12" s="201"/>
      <c r="J12" s="202"/>
      <c r="K12" s="4"/>
      <c r="L12" s="5"/>
      <c r="O12" s="5"/>
      <c r="P12" s="5"/>
      <c r="Q12" s="5"/>
      <c r="R12" s="5"/>
      <c r="S12" s="5"/>
    </row>
    <row r="13" spans="2:19" s="193" customFormat="1" x14ac:dyDescent="0.25">
      <c r="B13" s="54" t="s">
        <v>306</v>
      </c>
      <c r="C13" s="54" t="s">
        <v>16</v>
      </c>
      <c r="D13" s="96">
        <v>1000</v>
      </c>
      <c r="E13" s="56">
        <v>10584.55</v>
      </c>
      <c r="F13" s="56">
        <v>2.1800000000000002</v>
      </c>
      <c r="G13" s="56">
        <v>5.1498999999999997</v>
      </c>
      <c r="H13" s="30" t="s">
        <v>307</v>
      </c>
      <c r="I13" s="201"/>
      <c r="J13" s="202"/>
      <c r="K13" s="4"/>
      <c r="L13" s="5"/>
      <c r="O13" s="5"/>
      <c r="P13" s="5"/>
      <c r="Q13" s="5"/>
      <c r="R13" s="5"/>
      <c r="S13" s="5"/>
    </row>
    <row r="14" spans="2:19" s="193" customFormat="1" x14ac:dyDescent="0.25">
      <c r="B14" s="54" t="s">
        <v>308</v>
      </c>
      <c r="C14" s="54" t="s">
        <v>16</v>
      </c>
      <c r="D14" s="96">
        <v>400</v>
      </c>
      <c r="E14" s="56">
        <v>4292.9799999999996</v>
      </c>
      <c r="F14" s="56">
        <v>0.89</v>
      </c>
      <c r="G14" s="56">
        <v>4.3401999999999994</v>
      </c>
      <c r="H14" s="30" t="s">
        <v>309</v>
      </c>
      <c r="I14" s="201"/>
      <c r="J14" s="202"/>
      <c r="K14" s="4"/>
      <c r="L14" s="5"/>
      <c r="O14" s="5"/>
      <c r="P14" s="5"/>
      <c r="Q14" s="5"/>
      <c r="R14" s="5"/>
      <c r="S14" s="5"/>
    </row>
    <row r="15" spans="2:19" s="193" customFormat="1" x14ac:dyDescent="0.25">
      <c r="B15" s="54" t="s">
        <v>310</v>
      </c>
      <c r="C15" s="54" t="s">
        <v>16</v>
      </c>
      <c r="D15" s="96">
        <v>400</v>
      </c>
      <c r="E15" s="56">
        <v>4330.26</v>
      </c>
      <c r="F15" s="56">
        <v>0.89</v>
      </c>
      <c r="G15" s="56">
        <v>4.4000000000000004</v>
      </c>
      <c r="H15" s="30" t="s">
        <v>311</v>
      </c>
      <c r="I15" s="201"/>
      <c r="J15" s="202"/>
      <c r="K15" s="4"/>
      <c r="L15" s="5"/>
      <c r="O15" s="5"/>
      <c r="P15" s="5"/>
      <c r="Q15" s="5"/>
      <c r="R15" s="5"/>
      <c r="S15" s="5"/>
    </row>
    <row r="16" spans="2:19" s="193" customFormat="1" x14ac:dyDescent="0.25">
      <c r="B16" s="34" t="s">
        <v>92</v>
      </c>
      <c r="C16" s="34"/>
      <c r="D16" s="98"/>
      <c r="E16" s="52">
        <f>SUM(E11:E15)</f>
        <v>49266.060000000005</v>
      </c>
      <c r="F16" s="52">
        <f>SUM(F11:F15)</f>
        <v>10.160000000000002</v>
      </c>
      <c r="G16" s="53"/>
      <c r="H16" s="30"/>
      <c r="I16" s="201"/>
      <c r="J16" s="202"/>
      <c r="K16" s="4"/>
      <c r="L16" s="5"/>
      <c r="O16" s="5"/>
      <c r="P16" s="5"/>
      <c r="Q16" s="5"/>
      <c r="R16" s="5"/>
      <c r="S16" s="5"/>
    </row>
    <row r="17" spans="2:19" s="193" customFormat="1" x14ac:dyDescent="0.25">
      <c r="B17" s="34" t="s">
        <v>94</v>
      </c>
      <c r="C17" s="34"/>
      <c r="D17" s="98"/>
      <c r="E17" s="53"/>
      <c r="F17" s="53"/>
      <c r="G17" s="53"/>
      <c r="H17" s="30"/>
      <c r="I17" s="201"/>
      <c r="J17" s="202"/>
      <c r="K17" s="4"/>
      <c r="L17" s="5"/>
      <c r="O17" s="5"/>
      <c r="P17" s="5"/>
      <c r="Q17" s="5"/>
      <c r="R17" s="5"/>
      <c r="S17" s="5"/>
    </row>
    <row r="18" spans="2:19" s="193" customFormat="1" x14ac:dyDescent="0.25">
      <c r="B18" s="34" t="s">
        <v>95</v>
      </c>
      <c r="C18" s="34"/>
      <c r="D18" s="98"/>
      <c r="E18" s="53"/>
      <c r="F18" s="53"/>
      <c r="G18" s="53"/>
      <c r="H18" s="30"/>
      <c r="I18" s="201"/>
      <c r="J18" s="202"/>
      <c r="K18" s="4"/>
      <c r="L18" s="5"/>
      <c r="O18" s="5"/>
      <c r="P18" s="5"/>
      <c r="Q18" s="5"/>
      <c r="R18" s="5"/>
      <c r="S18" s="5"/>
    </row>
    <row r="19" spans="2:19" s="193" customFormat="1" x14ac:dyDescent="0.25">
      <c r="B19" s="54" t="s">
        <v>312</v>
      </c>
      <c r="C19" s="54" t="s">
        <v>103</v>
      </c>
      <c r="D19" s="96">
        <v>15000000</v>
      </c>
      <c r="E19" s="56">
        <v>15563.85</v>
      </c>
      <c r="F19" s="56">
        <v>3.21</v>
      </c>
      <c r="G19" s="56">
        <v>4.2751000000000001</v>
      </c>
      <c r="H19" s="30" t="s">
        <v>313</v>
      </c>
      <c r="I19" s="201"/>
      <c r="J19" s="202"/>
      <c r="K19" s="4"/>
      <c r="L19" s="5"/>
      <c r="O19" s="5"/>
      <c r="P19" s="5"/>
      <c r="Q19" s="5"/>
      <c r="R19" s="5"/>
      <c r="S19" s="5"/>
    </row>
    <row r="20" spans="2:19" s="193" customFormat="1" x14ac:dyDescent="0.25">
      <c r="B20" s="34" t="s">
        <v>92</v>
      </c>
      <c r="C20" s="34"/>
      <c r="D20" s="98"/>
      <c r="E20" s="41">
        <f>SUM(E19:E19)</f>
        <v>15563.85</v>
      </c>
      <c r="F20" s="41">
        <f>SUM(F19:F19)</f>
        <v>3.21</v>
      </c>
      <c r="G20" s="53"/>
      <c r="H20" s="30"/>
      <c r="I20" s="201"/>
      <c r="J20" s="202"/>
      <c r="K20" s="4"/>
      <c r="L20" s="5"/>
      <c r="O20" s="5"/>
      <c r="P20" s="5"/>
      <c r="Q20" s="5"/>
      <c r="R20" s="5"/>
      <c r="S20" s="5"/>
    </row>
    <row r="21" spans="2:19" s="193" customFormat="1" x14ac:dyDescent="0.25">
      <c r="B21" s="34" t="s">
        <v>99</v>
      </c>
      <c r="C21" s="34"/>
      <c r="D21" s="98"/>
      <c r="E21" s="53"/>
      <c r="F21" s="53"/>
      <c r="G21" s="53"/>
      <c r="H21" s="30"/>
      <c r="I21" s="201"/>
      <c r="J21" s="202"/>
      <c r="K21" s="4"/>
      <c r="L21" s="5"/>
      <c r="O21" s="5"/>
      <c r="P21" s="5"/>
      <c r="Q21" s="5"/>
      <c r="R21" s="5"/>
      <c r="S21" s="5"/>
    </row>
    <row r="22" spans="2:19" s="193" customFormat="1" x14ac:dyDescent="0.25">
      <c r="B22" s="34" t="s">
        <v>314</v>
      </c>
      <c r="C22" s="34"/>
      <c r="D22" s="98"/>
      <c r="E22" s="53"/>
      <c r="F22" s="53"/>
      <c r="G22" s="53"/>
      <c r="H22" s="30"/>
      <c r="I22" s="201"/>
      <c r="J22" s="202"/>
      <c r="K22" s="4"/>
      <c r="L22" s="5"/>
      <c r="O22" s="5"/>
      <c r="P22" s="5"/>
      <c r="Q22" s="5"/>
      <c r="R22" s="5"/>
      <c r="S22" s="5"/>
    </row>
    <row r="23" spans="2:19" s="193" customFormat="1" x14ac:dyDescent="0.25">
      <c r="B23" s="54" t="s">
        <v>315</v>
      </c>
      <c r="C23" s="54" t="s">
        <v>316</v>
      </c>
      <c r="D23" s="96">
        <v>4500</v>
      </c>
      <c r="E23" s="56">
        <v>22478.81</v>
      </c>
      <c r="F23" s="56">
        <v>4.63</v>
      </c>
      <c r="G23" s="56">
        <v>4.3018999999999998</v>
      </c>
      <c r="H23" s="30" t="s">
        <v>317</v>
      </c>
      <c r="I23" s="201"/>
      <c r="J23" s="202"/>
      <c r="K23" s="4"/>
      <c r="L23" s="5"/>
      <c r="O23" s="5"/>
      <c r="P23" s="5"/>
      <c r="Q23" s="5"/>
      <c r="R23" s="5"/>
      <c r="S23" s="5"/>
    </row>
    <row r="24" spans="2:19" s="193" customFormat="1" x14ac:dyDescent="0.25">
      <c r="B24" s="54" t="s">
        <v>318</v>
      </c>
      <c r="C24" s="54" t="s">
        <v>319</v>
      </c>
      <c r="D24" s="96">
        <v>2500</v>
      </c>
      <c r="E24" s="56">
        <v>12454.1</v>
      </c>
      <c r="F24" s="56">
        <v>2.57</v>
      </c>
      <c r="G24" s="56">
        <v>4.4847000000000001</v>
      </c>
      <c r="H24" s="30" t="s">
        <v>320</v>
      </c>
      <c r="I24" s="201"/>
      <c r="J24" s="202"/>
      <c r="K24" s="4"/>
      <c r="L24" s="5"/>
      <c r="O24" s="5"/>
      <c r="P24" s="5"/>
      <c r="Q24" s="5"/>
      <c r="R24" s="5"/>
      <c r="S24" s="5"/>
    </row>
    <row r="25" spans="2:19" s="193" customFormat="1" x14ac:dyDescent="0.25">
      <c r="B25" s="54" t="s">
        <v>321</v>
      </c>
      <c r="C25" s="54" t="s">
        <v>319</v>
      </c>
      <c r="D25" s="96">
        <v>2000</v>
      </c>
      <c r="E25" s="56">
        <v>9998.84</v>
      </c>
      <c r="F25" s="56">
        <v>2.06</v>
      </c>
      <c r="G25" s="56">
        <v>4.2344999999999997</v>
      </c>
      <c r="H25" s="30" t="s">
        <v>322</v>
      </c>
      <c r="I25" s="201"/>
      <c r="J25" s="202"/>
      <c r="K25" s="4"/>
      <c r="L25" s="5"/>
      <c r="O25" s="5"/>
      <c r="P25" s="5"/>
      <c r="Q25" s="5"/>
      <c r="R25" s="5"/>
      <c r="S25" s="5"/>
    </row>
    <row r="26" spans="2:19" s="193" customFormat="1" x14ac:dyDescent="0.25">
      <c r="B26" s="54" t="s">
        <v>323</v>
      </c>
      <c r="C26" s="54" t="s">
        <v>319</v>
      </c>
      <c r="D26" s="96">
        <v>10000</v>
      </c>
      <c r="E26" s="56">
        <v>9977.98</v>
      </c>
      <c r="F26" s="56">
        <v>2.06</v>
      </c>
      <c r="G26" s="56">
        <v>4.4749999999999996</v>
      </c>
      <c r="H26" s="30" t="s">
        <v>324</v>
      </c>
      <c r="I26" s="201"/>
      <c r="J26" s="202"/>
      <c r="K26" s="4"/>
      <c r="L26" s="5"/>
      <c r="O26" s="5"/>
      <c r="P26" s="5"/>
      <c r="Q26" s="5"/>
      <c r="R26" s="5"/>
      <c r="S26" s="5"/>
    </row>
    <row r="27" spans="2:19" s="193" customFormat="1" x14ac:dyDescent="0.25">
      <c r="B27" s="54" t="s">
        <v>325</v>
      </c>
      <c r="C27" s="54" t="s">
        <v>326</v>
      </c>
      <c r="D27" s="96">
        <v>2000</v>
      </c>
      <c r="E27" s="56">
        <v>9965.7099999999991</v>
      </c>
      <c r="F27" s="56">
        <v>2.0499999999999998</v>
      </c>
      <c r="G27" s="56">
        <v>4.4852999999999996</v>
      </c>
      <c r="H27" s="30" t="s">
        <v>327</v>
      </c>
      <c r="I27" s="201"/>
      <c r="J27" s="202"/>
      <c r="K27" s="4"/>
      <c r="L27" s="5"/>
      <c r="O27" s="5"/>
      <c r="P27" s="5"/>
      <c r="Q27" s="5"/>
      <c r="R27" s="5"/>
      <c r="S27" s="5"/>
    </row>
    <row r="28" spans="2:19" s="193" customFormat="1" x14ac:dyDescent="0.25">
      <c r="B28" s="54" t="s">
        <v>328</v>
      </c>
      <c r="C28" s="54" t="s">
        <v>319</v>
      </c>
      <c r="D28" s="96">
        <v>2000</v>
      </c>
      <c r="E28" s="56">
        <v>9945.2999999999993</v>
      </c>
      <c r="F28" s="56">
        <v>2.0499999999999998</v>
      </c>
      <c r="G28" s="56">
        <v>4.5625999999999998</v>
      </c>
      <c r="H28" s="30" t="s">
        <v>329</v>
      </c>
      <c r="I28" s="201"/>
      <c r="J28" s="202"/>
      <c r="K28" s="4"/>
      <c r="L28" s="5"/>
      <c r="O28" s="5"/>
      <c r="P28" s="5"/>
      <c r="Q28" s="5"/>
      <c r="R28" s="5"/>
      <c r="S28" s="5"/>
    </row>
    <row r="29" spans="2:19" s="193" customFormat="1" x14ac:dyDescent="0.25">
      <c r="B29" s="54" t="s">
        <v>330</v>
      </c>
      <c r="C29" s="54" t="s">
        <v>319</v>
      </c>
      <c r="D29" s="96">
        <v>2000</v>
      </c>
      <c r="E29" s="56">
        <v>9878.16</v>
      </c>
      <c r="F29" s="56">
        <v>2.04</v>
      </c>
      <c r="G29" s="56">
        <v>5.1749000000000001</v>
      </c>
      <c r="H29" s="30" t="s">
        <v>331</v>
      </c>
      <c r="I29" s="201"/>
      <c r="J29" s="202"/>
      <c r="K29" s="4"/>
      <c r="L29" s="5"/>
      <c r="O29" s="5"/>
      <c r="P29" s="5"/>
      <c r="Q29" s="5"/>
      <c r="R29" s="5"/>
      <c r="S29" s="5"/>
    </row>
    <row r="30" spans="2:19" s="193" customFormat="1" x14ac:dyDescent="0.25">
      <c r="B30" s="54" t="s">
        <v>332</v>
      </c>
      <c r="C30" s="54" t="s">
        <v>319</v>
      </c>
      <c r="D30" s="96">
        <v>1000</v>
      </c>
      <c r="E30" s="56">
        <v>4977.99</v>
      </c>
      <c r="F30" s="56">
        <v>1.03</v>
      </c>
      <c r="G30" s="56">
        <v>4.6124999999999998</v>
      </c>
      <c r="H30" s="30" t="s">
        <v>333</v>
      </c>
      <c r="I30" s="201"/>
      <c r="J30" s="202"/>
      <c r="K30" s="4"/>
      <c r="L30" s="5"/>
      <c r="O30" s="5"/>
      <c r="P30" s="5"/>
      <c r="Q30" s="5"/>
      <c r="R30" s="5"/>
      <c r="S30" s="5"/>
    </row>
    <row r="31" spans="2:19" s="193" customFormat="1" x14ac:dyDescent="0.25">
      <c r="B31" s="54" t="s">
        <v>334</v>
      </c>
      <c r="C31" s="54" t="s">
        <v>316</v>
      </c>
      <c r="D31" s="96">
        <v>5000</v>
      </c>
      <c r="E31" s="56">
        <v>4989.6000000000004</v>
      </c>
      <c r="F31" s="56">
        <v>1.03</v>
      </c>
      <c r="G31" s="56">
        <v>4.4752000000000001</v>
      </c>
      <c r="H31" s="30" t="s">
        <v>335</v>
      </c>
      <c r="I31" s="201"/>
      <c r="J31" s="202"/>
      <c r="K31" s="4"/>
      <c r="L31" s="5"/>
      <c r="O31" s="5"/>
      <c r="P31" s="5"/>
      <c r="Q31" s="5"/>
      <c r="R31" s="5"/>
      <c r="S31" s="5"/>
    </row>
    <row r="32" spans="2:19" s="193" customFormat="1" x14ac:dyDescent="0.25">
      <c r="B32" s="34" t="s">
        <v>92</v>
      </c>
      <c r="C32" s="34"/>
      <c r="D32" s="98"/>
      <c r="E32" s="41">
        <f>SUM(E23:E31)</f>
        <v>94666.49</v>
      </c>
      <c r="F32" s="41">
        <f>SUM(F23:F31)</f>
        <v>19.520000000000003</v>
      </c>
      <c r="G32" s="53"/>
      <c r="H32" s="30"/>
      <c r="I32" s="201"/>
      <c r="J32" s="202"/>
      <c r="K32" s="4"/>
      <c r="L32" s="5"/>
      <c r="O32" s="5"/>
      <c r="P32" s="5"/>
      <c r="Q32" s="5"/>
      <c r="R32" s="5"/>
      <c r="S32" s="5"/>
    </row>
    <row r="33" spans="2:19" s="193" customFormat="1" x14ac:dyDescent="0.25">
      <c r="B33" s="34" t="s">
        <v>336</v>
      </c>
      <c r="C33" s="54"/>
      <c r="D33" s="96"/>
      <c r="E33" s="56"/>
      <c r="F33" s="56"/>
      <c r="G33" s="56"/>
      <c r="H33" s="47"/>
      <c r="I33" s="201"/>
      <c r="J33" s="202"/>
      <c r="K33" s="4"/>
      <c r="L33" s="5"/>
      <c r="O33" s="5"/>
      <c r="P33" s="5"/>
      <c r="Q33" s="5"/>
      <c r="R33" s="5"/>
      <c r="S33" s="5"/>
    </row>
    <row r="34" spans="2:19" s="193" customFormat="1" x14ac:dyDescent="0.25">
      <c r="B34" s="34" t="s">
        <v>14</v>
      </c>
      <c r="C34" s="54"/>
      <c r="D34" s="96"/>
      <c r="E34" s="56"/>
      <c r="F34" s="56"/>
      <c r="G34" s="56"/>
      <c r="H34" s="47"/>
      <c r="I34" s="201"/>
      <c r="J34" s="202"/>
      <c r="K34" s="4"/>
      <c r="L34" s="5"/>
      <c r="O34" s="5"/>
      <c r="P34" s="5"/>
      <c r="Q34" s="5"/>
      <c r="R34" s="5"/>
      <c r="S34" s="5"/>
    </row>
    <row r="35" spans="2:19" s="193" customFormat="1" x14ac:dyDescent="0.25">
      <c r="B35" s="54" t="s">
        <v>337</v>
      </c>
      <c r="C35" s="54" t="s">
        <v>319</v>
      </c>
      <c r="D35" s="96">
        <v>3000</v>
      </c>
      <c r="E35" s="56">
        <v>14980.05</v>
      </c>
      <c r="F35" s="56">
        <v>3.09</v>
      </c>
      <c r="G35" s="56">
        <v>4.4191000000000003</v>
      </c>
      <c r="H35" s="47" t="s">
        <v>338</v>
      </c>
      <c r="I35" s="201"/>
      <c r="J35" s="202"/>
      <c r="K35" s="4"/>
      <c r="L35" s="5"/>
      <c r="O35" s="5"/>
      <c r="P35" s="5"/>
      <c r="Q35" s="5"/>
      <c r="R35" s="5"/>
      <c r="S35" s="5"/>
    </row>
    <row r="36" spans="2:19" s="193" customFormat="1" x14ac:dyDescent="0.25">
      <c r="B36" s="54" t="s">
        <v>339</v>
      </c>
      <c r="C36" s="54" t="s">
        <v>319</v>
      </c>
      <c r="D36" s="96">
        <v>3000</v>
      </c>
      <c r="E36" s="56">
        <v>14931.08</v>
      </c>
      <c r="F36" s="56">
        <v>3.08</v>
      </c>
      <c r="G36" s="56">
        <v>4.6802999999999999</v>
      </c>
      <c r="H36" s="47" t="s">
        <v>340</v>
      </c>
      <c r="I36" s="201"/>
      <c r="J36" s="202"/>
      <c r="K36" s="4"/>
      <c r="L36" s="5"/>
      <c r="O36" s="5"/>
      <c r="P36" s="5"/>
      <c r="Q36" s="5"/>
      <c r="R36" s="5"/>
      <c r="S36" s="5"/>
    </row>
    <row r="37" spans="2:19" s="193" customFormat="1" x14ac:dyDescent="0.25">
      <c r="B37" s="54" t="s">
        <v>341</v>
      </c>
      <c r="C37" s="54" t="s">
        <v>319</v>
      </c>
      <c r="D37" s="96">
        <v>3000</v>
      </c>
      <c r="E37" s="56">
        <v>14922.68</v>
      </c>
      <c r="F37" s="56">
        <v>3.08</v>
      </c>
      <c r="G37" s="56">
        <v>4.8495999999999997</v>
      </c>
      <c r="H37" s="47" t="s">
        <v>342</v>
      </c>
      <c r="I37" s="201"/>
      <c r="J37" s="202"/>
      <c r="K37" s="4"/>
      <c r="L37" s="5"/>
      <c r="O37" s="5"/>
      <c r="P37" s="5"/>
      <c r="Q37" s="5"/>
      <c r="R37" s="5"/>
      <c r="S37" s="5"/>
    </row>
    <row r="38" spans="2:19" s="193" customFormat="1" x14ac:dyDescent="0.25">
      <c r="B38" s="54" t="s">
        <v>343</v>
      </c>
      <c r="C38" s="54" t="s">
        <v>319</v>
      </c>
      <c r="D38" s="96">
        <v>3000</v>
      </c>
      <c r="E38" s="56">
        <v>14911.91</v>
      </c>
      <c r="F38" s="56">
        <v>3.07</v>
      </c>
      <c r="G38" s="56">
        <v>5.0146999999999995</v>
      </c>
      <c r="H38" s="47" t="s">
        <v>344</v>
      </c>
      <c r="I38" s="201"/>
      <c r="J38" s="202"/>
      <c r="K38" s="4"/>
      <c r="L38" s="5"/>
      <c r="O38" s="5"/>
      <c r="P38" s="5"/>
      <c r="Q38" s="5"/>
      <c r="R38" s="5"/>
      <c r="S38" s="5"/>
    </row>
    <row r="39" spans="2:19" s="193" customFormat="1" x14ac:dyDescent="0.25">
      <c r="B39" s="54" t="s">
        <v>345</v>
      </c>
      <c r="C39" s="54" t="s">
        <v>319</v>
      </c>
      <c r="D39" s="96">
        <v>2500</v>
      </c>
      <c r="E39" s="56">
        <v>12452.95</v>
      </c>
      <c r="F39" s="56">
        <v>2.57</v>
      </c>
      <c r="G39" s="56">
        <v>4.9251999999999994</v>
      </c>
      <c r="H39" s="47" t="s">
        <v>346</v>
      </c>
      <c r="I39" s="201"/>
      <c r="J39" s="202"/>
      <c r="K39" s="4"/>
      <c r="L39" s="5"/>
      <c r="O39" s="5"/>
      <c r="P39" s="5"/>
      <c r="Q39" s="5"/>
      <c r="R39" s="5"/>
      <c r="S39" s="5"/>
    </row>
    <row r="40" spans="2:19" s="193" customFormat="1" x14ac:dyDescent="0.25">
      <c r="B40" s="54" t="s">
        <v>347</v>
      </c>
      <c r="C40" s="54" t="s">
        <v>348</v>
      </c>
      <c r="D40" s="96">
        <v>2500</v>
      </c>
      <c r="E40" s="56">
        <v>12478.51</v>
      </c>
      <c r="F40" s="56">
        <v>2.57</v>
      </c>
      <c r="G40" s="56">
        <v>4.4893999999999998</v>
      </c>
      <c r="H40" s="47" t="s">
        <v>349</v>
      </c>
      <c r="I40" s="201"/>
      <c r="J40" s="202"/>
      <c r="K40" s="4"/>
      <c r="L40" s="5"/>
      <c r="O40" s="5"/>
      <c r="P40" s="5"/>
      <c r="Q40" s="5"/>
      <c r="R40" s="5"/>
      <c r="S40" s="5"/>
    </row>
    <row r="41" spans="2:19" s="193" customFormat="1" x14ac:dyDescent="0.25">
      <c r="B41" s="54" t="s">
        <v>350</v>
      </c>
      <c r="C41" s="54" t="s">
        <v>348</v>
      </c>
      <c r="D41" s="96">
        <v>2500</v>
      </c>
      <c r="E41" s="56">
        <v>12478.86</v>
      </c>
      <c r="F41" s="56">
        <v>2.57</v>
      </c>
      <c r="G41" s="56">
        <v>4.4161000000000001</v>
      </c>
      <c r="H41" s="47" t="s">
        <v>351</v>
      </c>
      <c r="I41" s="201"/>
      <c r="J41" s="202"/>
      <c r="K41" s="4"/>
      <c r="L41" s="5"/>
      <c r="O41" s="5"/>
      <c r="P41" s="5"/>
      <c r="Q41" s="5"/>
      <c r="R41" s="5"/>
      <c r="S41" s="5"/>
    </row>
    <row r="42" spans="2:19" s="193" customFormat="1" x14ac:dyDescent="0.25">
      <c r="B42" s="54" t="s">
        <v>352</v>
      </c>
      <c r="C42" s="54" t="s">
        <v>348</v>
      </c>
      <c r="D42" s="96">
        <v>2500</v>
      </c>
      <c r="E42" s="56">
        <v>12340.63</v>
      </c>
      <c r="F42" s="56">
        <v>2.54</v>
      </c>
      <c r="G42" s="56">
        <v>5.18</v>
      </c>
      <c r="H42" s="47" t="s">
        <v>353</v>
      </c>
      <c r="I42" s="201"/>
      <c r="J42" s="202"/>
      <c r="K42" s="4"/>
      <c r="L42" s="5"/>
      <c r="O42" s="5"/>
      <c r="P42" s="5"/>
      <c r="Q42" s="5"/>
      <c r="R42" s="5"/>
      <c r="S42" s="5"/>
    </row>
    <row r="43" spans="2:19" s="193" customFormat="1" x14ac:dyDescent="0.25">
      <c r="B43" s="54" t="s">
        <v>354</v>
      </c>
      <c r="C43" s="54" t="s">
        <v>319</v>
      </c>
      <c r="D43" s="96">
        <v>2000</v>
      </c>
      <c r="E43" s="56">
        <v>9981.1299999999992</v>
      </c>
      <c r="F43" s="56">
        <v>2.06</v>
      </c>
      <c r="G43" s="56">
        <v>4.6003999999999996</v>
      </c>
      <c r="H43" s="47" t="s">
        <v>355</v>
      </c>
      <c r="I43" s="201"/>
      <c r="J43" s="202"/>
      <c r="K43" s="4"/>
      <c r="L43" s="5"/>
      <c r="O43" s="5"/>
      <c r="P43" s="5"/>
      <c r="Q43" s="5"/>
      <c r="R43" s="5"/>
      <c r="S43" s="5"/>
    </row>
    <row r="44" spans="2:19" s="193" customFormat="1" x14ac:dyDescent="0.25">
      <c r="B44" s="54" t="s">
        <v>356</v>
      </c>
      <c r="C44" s="54" t="s">
        <v>348</v>
      </c>
      <c r="D44" s="96">
        <v>2000</v>
      </c>
      <c r="E44" s="56">
        <v>9940.92</v>
      </c>
      <c r="F44" s="56">
        <v>2.0499999999999998</v>
      </c>
      <c r="G44" s="56">
        <v>5.0446999999999997</v>
      </c>
      <c r="H44" s="47" t="s">
        <v>357</v>
      </c>
      <c r="I44" s="201"/>
      <c r="J44" s="202"/>
      <c r="K44" s="4"/>
      <c r="L44" s="5"/>
      <c r="O44" s="5"/>
      <c r="P44" s="5"/>
      <c r="Q44" s="5"/>
      <c r="R44" s="5"/>
      <c r="S44" s="5"/>
    </row>
    <row r="45" spans="2:19" s="193" customFormat="1" x14ac:dyDescent="0.25">
      <c r="B45" s="54" t="s">
        <v>358</v>
      </c>
      <c r="C45" s="54" t="s">
        <v>319</v>
      </c>
      <c r="D45" s="96">
        <v>2000</v>
      </c>
      <c r="E45" s="56">
        <v>9966.3799999999992</v>
      </c>
      <c r="F45" s="56">
        <v>2.0499999999999998</v>
      </c>
      <c r="G45" s="56">
        <v>4.9250999999999996</v>
      </c>
      <c r="H45" s="47" t="s">
        <v>359</v>
      </c>
      <c r="I45" s="201"/>
      <c r="J45" s="202"/>
      <c r="K45" s="4"/>
      <c r="L45" s="5"/>
      <c r="O45" s="5"/>
      <c r="P45" s="5"/>
      <c r="Q45" s="5"/>
      <c r="R45" s="5"/>
      <c r="S45" s="5"/>
    </row>
    <row r="46" spans="2:19" s="193" customFormat="1" x14ac:dyDescent="0.25">
      <c r="B46" s="54" t="s">
        <v>360</v>
      </c>
      <c r="C46" s="54" t="s">
        <v>319</v>
      </c>
      <c r="D46" s="96">
        <v>2000</v>
      </c>
      <c r="E46" s="56">
        <v>9957.66</v>
      </c>
      <c r="F46" s="56">
        <v>2.0499999999999998</v>
      </c>
      <c r="G46" s="56">
        <v>4.8498999999999999</v>
      </c>
      <c r="H46" s="47" t="s">
        <v>361</v>
      </c>
      <c r="I46" s="201"/>
      <c r="J46" s="202"/>
      <c r="K46" s="4"/>
      <c r="L46" s="5"/>
      <c r="O46" s="5"/>
      <c r="P46" s="5"/>
      <c r="Q46" s="5"/>
      <c r="R46" s="5"/>
      <c r="S46" s="5"/>
    </row>
    <row r="47" spans="2:19" s="193" customFormat="1" x14ac:dyDescent="0.25">
      <c r="B47" s="54" t="s">
        <v>362</v>
      </c>
      <c r="C47" s="54" t="s">
        <v>319</v>
      </c>
      <c r="D47" s="96">
        <v>1700</v>
      </c>
      <c r="E47" s="56">
        <v>8497.9599999999991</v>
      </c>
      <c r="F47" s="56">
        <v>1.75</v>
      </c>
      <c r="G47" s="56">
        <v>4.3811</v>
      </c>
      <c r="H47" s="47" t="s">
        <v>363</v>
      </c>
      <c r="I47" s="201"/>
      <c r="J47" s="202"/>
      <c r="K47" s="4"/>
      <c r="L47" s="5"/>
      <c r="O47" s="5"/>
      <c r="P47" s="5"/>
      <c r="Q47" s="5"/>
      <c r="R47" s="5"/>
      <c r="S47" s="5"/>
    </row>
    <row r="48" spans="2:19" s="193" customFormat="1" x14ac:dyDescent="0.25">
      <c r="B48" s="54" t="s">
        <v>364</v>
      </c>
      <c r="C48" s="54" t="s">
        <v>319</v>
      </c>
      <c r="D48" s="96">
        <v>1500</v>
      </c>
      <c r="E48" s="56">
        <v>7500</v>
      </c>
      <c r="F48" s="56">
        <v>1.55</v>
      </c>
      <c r="G48" s="56">
        <v>4.6498999999999997</v>
      </c>
      <c r="H48" s="47" t="s">
        <v>365</v>
      </c>
      <c r="I48" s="201"/>
      <c r="J48" s="202"/>
      <c r="K48" s="4"/>
      <c r="L48" s="5"/>
      <c r="O48" s="5"/>
      <c r="P48" s="5"/>
      <c r="Q48" s="5"/>
      <c r="R48" s="5"/>
      <c r="S48" s="5"/>
    </row>
    <row r="49" spans="2:19" s="193" customFormat="1" x14ac:dyDescent="0.25">
      <c r="B49" s="54" t="s">
        <v>366</v>
      </c>
      <c r="C49" s="54" t="s">
        <v>348</v>
      </c>
      <c r="D49" s="96">
        <v>1500</v>
      </c>
      <c r="E49" s="56">
        <v>7493.28</v>
      </c>
      <c r="F49" s="56">
        <v>1.55</v>
      </c>
      <c r="G49" s="56">
        <v>4.6761999999999997</v>
      </c>
      <c r="H49" s="47" t="s">
        <v>367</v>
      </c>
      <c r="I49" s="201"/>
      <c r="J49" s="202"/>
      <c r="K49" s="4"/>
      <c r="L49" s="5"/>
      <c r="O49" s="5"/>
      <c r="P49" s="5"/>
      <c r="Q49" s="5"/>
      <c r="R49" s="5"/>
      <c r="S49" s="5"/>
    </row>
    <row r="50" spans="2:19" s="193" customFormat="1" x14ac:dyDescent="0.25">
      <c r="B50" s="54" t="s">
        <v>368</v>
      </c>
      <c r="C50" s="54" t="s">
        <v>319</v>
      </c>
      <c r="D50" s="96">
        <v>1500</v>
      </c>
      <c r="E50" s="56">
        <v>7490.75</v>
      </c>
      <c r="F50" s="56">
        <v>1.54</v>
      </c>
      <c r="G50" s="56">
        <v>4.5096999999999996</v>
      </c>
      <c r="H50" s="47" t="s">
        <v>369</v>
      </c>
      <c r="I50" s="201"/>
      <c r="J50" s="202"/>
      <c r="K50" s="4"/>
      <c r="L50" s="5"/>
      <c r="O50" s="5"/>
      <c r="P50" s="5"/>
      <c r="Q50" s="5"/>
      <c r="R50" s="5"/>
      <c r="S50" s="5"/>
    </row>
    <row r="51" spans="2:19" s="193" customFormat="1" x14ac:dyDescent="0.25">
      <c r="B51" s="54" t="s">
        <v>370</v>
      </c>
      <c r="C51" s="54" t="s">
        <v>319</v>
      </c>
      <c r="D51" s="96">
        <v>1000</v>
      </c>
      <c r="E51" s="56">
        <v>4991.43</v>
      </c>
      <c r="F51" s="56">
        <v>1.03</v>
      </c>
      <c r="G51" s="56">
        <v>4.4801999999999991</v>
      </c>
      <c r="H51" s="47" t="s">
        <v>371</v>
      </c>
      <c r="I51" s="201"/>
      <c r="J51" s="202"/>
      <c r="K51" s="4"/>
      <c r="L51" s="5"/>
      <c r="O51" s="5"/>
      <c r="P51" s="5"/>
      <c r="Q51" s="5"/>
      <c r="R51" s="5"/>
      <c r="S51" s="5"/>
    </row>
    <row r="52" spans="2:19" s="193" customFormat="1" x14ac:dyDescent="0.25">
      <c r="B52" s="54" t="s">
        <v>372</v>
      </c>
      <c r="C52" s="54" t="s">
        <v>319</v>
      </c>
      <c r="D52" s="96">
        <v>1000</v>
      </c>
      <c r="E52" s="56">
        <v>4994.91</v>
      </c>
      <c r="F52" s="56">
        <v>1.03</v>
      </c>
      <c r="G52" s="56">
        <v>4.6494</v>
      </c>
      <c r="H52" s="47" t="s">
        <v>373</v>
      </c>
      <c r="I52" s="201"/>
      <c r="J52" s="202"/>
      <c r="K52" s="4"/>
      <c r="L52" s="5"/>
      <c r="O52" s="5"/>
      <c r="P52" s="5"/>
      <c r="Q52" s="5"/>
      <c r="R52" s="5"/>
      <c r="S52" s="5"/>
    </row>
    <row r="53" spans="2:19" s="193" customFormat="1" x14ac:dyDescent="0.25">
      <c r="B53" s="54" t="s">
        <v>374</v>
      </c>
      <c r="C53" s="54" t="s">
        <v>319</v>
      </c>
      <c r="D53" s="96">
        <v>1000</v>
      </c>
      <c r="E53" s="56">
        <v>4990.01</v>
      </c>
      <c r="F53" s="56">
        <v>1.03</v>
      </c>
      <c r="G53" s="56">
        <v>4.8751999999999995</v>
      </c>
      <c r="H53" s="47" t="s">
        <v>375</v>
      </c>
      <c r="I53" s="201"/>
      <c r="J53" s="202"/>
      <c r="K53" s="4"/>
      <c r="L53" s="5"/>
      <c r="O53" s="5"/>
      <c r="P53" s="5"/>
      <c r="Q53" s="5"/>
      <c r="R53" s="5"/>
      <c r="S53" s="5"/>
    </row>
    <row r="54" spans="2:19" s="193" customFormat="1" x14ac:dyDescent="0.25">
      <c r="B54" s="34" t="s">
        <v>92</v>
      </c>
      <c r="C54" s="34"/>
      <c r="D54" s="98"/>
      <c r="E54" s="41">
        <f>SUM(E35:E53)</f>
        <v>195301.1</v>
      </c>
      <c r="F54" s="41">
        <f>SUM(F35:F53)</f>
        <v>40.26</v>
      </c>
      <c r="G54" s="53"/>
      <c r="H54" s="30"/>
      <c r="I54" s="201"/>
      <c r="J54" s="202"/>
      <c r="K54" s="4"/>
      <c r="L54" s="5"/>
      <c r="N54" s="5"/>
      <c r="O54" s="5"/>
      <c r="P54" s="5"/>
      <c r="Q54" s="5"/>
      <c r="R54" s="5"/>
      <c r="S54" s="5"/>
    </row>
    <row r="55" spans="2:19" s="193" customFormat="1" x14ac:dyDescent="0.25">
      <c r="B55" s="10" t="s">
        <v>98</v>
      </c>
      <c r="C55" s="10"/>
      <c r="D55" s="128"/>
      <c r="E55" s="53"/>
      <c r="F55" s="53"/>
      <c r="G55" s="61"/>
      <c r="H55" s="47"/>
      <c r="I55" s="39"/>
      <c r="J55" s="202"/>
      <c r="K55" s="4"/>
    </row>
    <row r="56" spans="2:19" s="193" customFormat="1" x14ac:dyDescent="0.25">
      <c r="B56" s="43" t="s">
        <v>376</v>
      </c>
      <c r="C56" s="43" t="s">
        <v>103</v>
      </c>
      <c r="D56" s="204">
        <v>20000000</v>
      </c>
      <c r="E56" s="56">
        <v>19945.64</v>
      </c>
      <c r="F56" s="56">
        <v>4.1100000000000003</v>
      </c>
      <c r="G56" s="64">
        <v>4.1448999999999998</v>
      </c>
      <c r="H56" s="47" t="s">
        <v>377</v>
      </c>
      <c r="I56" s="39"/>
      <c r="J56" s="202"/>
      <c r="K56" s="4"/>
    </row>
    <row r="57" spans="2:19" s="193" customFormat="1" x14ac:dyDescent="0.25">
      <c r="B57" s="43" t="s">
        <v>378</v>
      </c>
      <c r="C57" s="43" t="s">
        <v>103</v>
      </c>
      <c r="D57" s="204">
        <v>17000000</v>
      </c>
      <c r="E57" s="56">
        <v>16872.09</v>
      </c>
      <c r="F57" s="56">
        <v>3.48</v>
      </c>
      <c r="G57" s="64">
        <v>4.6900000000000004</v>
      </c>
      <c r="H57" s="47" t="s">
        <v>379</v>
      </c>
      <c r="I57" s="39"/>
      <c r="J57" s="202"/>
      <c r="K57" s="4"/>
    </row>
    <row r="58" spans="2:19" s="193" customFormat="1" x14ac:dyDescent="0.25">
      <c r="B58" s="43" t="s">
        <v>380</v>
      </c>
      <c r="C58" s="43" t="s">
        <v>103</v>
      </c>
      <c r="D58" s="204">
        <v>12500000</v>
      </c>
      <c r="E58" s="56">
        <v>12367.99</v>
      </c>
      <c r="F58" s="56">
        <v>2.5499999999999998</v>
      </c>
      <c r="G58" s="64">
        <v>4.8699000000000003</v>
      </c>
      <c r="H58" s="47" t="s">
        <v>381</v>
      </c>
      <c r="I58" s="39"/>
      <c r="J58" s="202"/>
      <c r="K58" s="4"/>
    </row>
    <row r="59" spans="2:19" s="193" customFormat="1" x14ac:dyDescent="0.25">
      <c r="B59" s="43" t="s">
        <v>382</v>
      </c>
      <c r="C59" s="43" t="s">
        <v>103</v>
      </c>
      <c r="D59" s="204">
        <v>10000000</v>
      </c>
      <c r="E59" s="56">
        <v>9972.82</v>
      </c>
      <c r="F59" s="56">
        <v>2.06</v>
      </c>
      <c r="G59" s="64">
        <v>4.1448999999999998</v>
      </c>
      <c r="H59" s="47" t="s">
        <v>383</v>
      </c>
      <c r="I59" s="39"/>
      <c r="J59" s="202"/>
      <c r="K59" s="4"/>
    </row>
    <row r="60" spans="2:19" s="193" customFormat="1" x14ac:dyDescent="0.25">
      <c r="B60" s="43" t="s">
        <v>384</v>
      </c>
      <c r="C60" s="43" t="s">
        <v>103</v>
      </c>
      <c r="D60" s="204">
        <v>10000000</v>
      </c>
      <c r="E60" s="56">
        <v>9980.83</v>
      </c>
      <c r="F60" s="56">
        <v>2.06</v>
      </c>
      <c r="G60" s="64">
        <v>4.1249000000000002</v>
      </c>
      <c r="H60" s="47" t="s">
        <v>385</v>
      </c>
      <c r="I60" s="39"/>
      <c r="J60" s="202"/>
      <c r="K60" s="4"/>
    </row>
    <row r="61" spans="2:19" s="193" customFormat="1" x14ac:dyDescent="0.25">
      <c r="B61" s="43" t="s">
        <v>386</v>
      </c>
      <c r="C61" s="43" t="s">
        <v>103</v>
      </c>
      <c r="D61" s="204">
        <v>10000000</v>
      </c>
      <c r="E61" s="56">
        <v>9988.7800000000007</v>
      </c>
      <c r="F61" s="56">
        <v>2.06</v>
      </c>
      <c r="G61" s="64">
        <v>4.0998999999999999</v>
      </c>
      <c r="H61" s="47" t="s">
        <v>387</v>
      </c>
      <c r="I61" s="39"/>
      <c r="J61" s="202"/>
      <c r="K61" s="4"/>
    </row>
    <row r="62" spans="2:19" s="193" customFormat="1" x14ac:dyDescent="0.25">
      <c r="B62" s="43" t="s">
        <v>388</v>
      </c>
      <c r="C62" s="43" t="s">
        <v>103</v>
      </c>
      <c r="D62" s="204">
        <v>10000000</v>
      </c>
      <c r="E62" s="56">
        <v>9894.39</v>
      </c>
      <c r="F62" s="56">
        <v>2.04</v>
      </c>
      <c r="G62" s="64">
        <v>4.8699000000000003</v>
      </c>
      <c r="H62" s="47" t="s">
        <v>389</v>
      </c>
      <c r="I62" s="39"/>
      <c r="J62" s="202"/>
      <c r="K62" s="4"/>
    </row>
    <row r="63" spans="2:19" s="193" customFormat="1" x14ac:dyDescent="0.25">
      <c r="B63" s="10" t="s">
        <v>92</v>
      </c>
      <c r="C63" s="10"/>
      <c r="D63" s="128"/>
      <c r="E63" s="41">
        <f>SUM(E56:E62)</f>
        <v>89022.54</v>
      </c>
      <c r="F63" s="41">
        <f>SUM(F56:F62)</f>
        <v>18.36</v>
      </c>
      <c r="G63" s="61"/>
      <c r="H63" s="47"/>
      <c r="I63" s="39"/>
      <c r="J63" s="202"/>
      <c r="K63" s="4"/>
    </row>
    <row r="64" spans="2:19" s="193" customFormat="1" x14ac:dyDescent="0.25">
      <c r="B64" s="34" t="s">
        <v>112</v>
      </c>
      <c r="C64" s="54"/>
      <c r="D64" s="95"/>
      <c r="E64" s="56">
        <v>59775.87</v>
      </c>
      <c r="F64" s="54">
        <v>12.33</v>
      </c>
      <c r="G64" s="205"/>
      <c r="H64" s="30"/>
      <c r="I64" s="39"/>
      <c r="J64" s="202"/>
      <c r="K64" s="72"/>
    </row>
    <row r="65" spans="1:256" s="193" customFormat="1" x14ac:dyDescent="0.25">
      <c r="B65" s="34" t="s">
        <v>113</v>
      </c>
      <c r="C65" s="54"/>
      <c r="D65" s="95"/>
      <c r="E65" s="56">
        <f>-18610.4899999999-0.04</f>
        <v>-18610.529999999901</v>
      </c>
      <c r="F65" s="54">
        <v>-3.84</v>
      </c>
      <c r="G65" s="206"/>
      <c r="H65" s="30"/>
      <c r="I65" s="39"/>
      <c r="J65" s="202"/>
      <c r="K65" s="72"/>
    </row>
    <row r="66" spans="1:256" s="193" customFormat="1" x14ac:dyDescent="0.25">
      <c r="B66" s="75" t="s">
        <v>114</v>
      </c>
      <c r="C66" s="75"/>
      <c r="D66" s="102"/>
      <c r="E66" s="41">
        <f>+E65+E64+E63+E54+E16+E32+E20</f>
        <v>484985.38000000006</v>
      </c>
      <c r="F66" s="41">
        <f>+F65+F64+F63+F54+F16+F32+F20</f>
        <v>99.999999999999986</v>
      </c>
      <c r="G66" s="207"/>
      <c r="H66" s="103"/>
      <c r="I66" s="39"/>
      <c r="J66" s="202"/>
      <c r="K66" s="72"/>
    </row>
    <row r="67" spans="1:256" s="193" customFormat="1" x14ac:dyDescent="0.25">
      <c r="B67" s="170" t="s">
        <v>115</v>
      </c>
      <c r="C67" s="171"/>
      <c r="D67" s="172"/>
      <c r="E67" s="173"/>
      <c r="F67" s="173"/>
      <c r="G67" s="173"/>
      <c r="H67" s="199"/>
      <c r="I67" s="4"/>
      <c r="J67" s="4"/>
      <c r="K67" s="4"/>
    </row>
    <row r="68" spans="1:256" s="193" customFormat="1" ht="14.25" customHeight="1" x14ac:dyDescent="0.25">
      <c r="B68" s="107" t="s">
        <v>116</v>
      </c>
      <c r="C68" s="108"/>
      <c r="D68" s="108"/>
      <c r="E68" s="108"/>
      <c r="F68" s="108"/>
      <c r="G68" s="108"/>
      <c r="H68" s="109"/>
      <c r="I68" s="4"/>
      <c r="J68" s="4"/>
      <c r="K68" s="4"/>
    </row>
    <row r="69" spans="1:256" s="193" customFormat="1" ht="14.25" customHeight="1" x14ac:dyDescent="0.25">
      <c r="A69" s="85"/>
      <c r="B69" s="85" t="s">
        <v>117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  <c r="IV69" s="85"/>
    </row>
    <row r="70" spans="1:256" s="193" customFormat="1" ht="14.25" customHeight="1" x14ac:dyDescent="0.25">
      <c r="B70" s="86" t="s">
        <v>118</v>
      </c>
      <c r="C70" s="111"/>
      <c r="D70" s="111"/>
      <c r="E70" s="111"/>
      <c r="F70" s="111"/>
      <c r="G70" s="111"/>
      <c r="H70" s="112"/>
      <c r="I70" s="4"/>
      <c r="J70" s="4"/>
      <c r="K70" s="4"/>
    </row>
    <row r="71" spans="1:256" s="193" customFormat="1" ht="14.25" customHeight="1" x14ac:dyDescent="0.25">
      <c r="B71" s="110"/>
      <c r="C71" s="111"/>
      <c r="D71" s="111"/>
      <c r="E71" s="111"/>
      <c r="F71" s="111"/>
      <c r="G71" s="111"/>
      <c r="H71" s="112"/>
      <c r="I71" s="4"/>
      <c r="J71" s="4"/>
      <c r="K71" s="4"/>
    </row>
  </sheetData>
  <mergeCells count="4">
    <mergeCell ref="B1:H1"/>
    <mergeCell ref="B2:H2"/>
    <mergeCell ref="B5:I5"/>
    <mergeCell ref="B68:H68"/>
  </mergeCells>
  <pageMargins left="1.48" right="0.7" top="0.38" bottom="0.52" header="0.3" footer="0.3"/>
  <pageSetup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90EB-3DB8-42B7-B94A-75EE159C83C2}">
  <sheetPr>
    <pageSetUpPr fitToPage="1"/>
  </sheetPr>
  <dimension ref="A1:M85"/>
  <sheetViews>
    <sheetView showGridLines="0" view="pageBreakPreview" topLeftCell="C24" zoomScaleNormal="100" zoomScaleSheetLayoutView="100" workbookViewId="0">
      <selection activeCell="E58" sqref="E58"/>
    </sheetView>
  </sheetViews>
  <sheetFormatPr defaultRowHeight="15" x14ac:dyDescent="0.25"/>
  <cols>
    <col min="1" max="1" width="9.140625" style="85" hidden="1" customWidth="1"/>
    <col min="2" max="2" width="81.85546875" style="85" customWidth="1"/>
    <col min="3" max="3" width="18.28515625" style="85" customWidth="1"/>
    <col min="4" max="4" width="15.7109375" style="85" customWidth="1"/>
    <col min="5" max="5" width="25" style="85" customWidth="1"/>
    <col min="6" max="7" width="15.42578125" style="85" customWidth="1"/>
    <col min="8" max="8" width="16.42578125" style="89" customWidth="1"/>
    <col min="9" max="9" width="15.140625" style="4" bestFit="1" customWidth="1"/>
    <col min="10" max="10" width="16.5703125" style="5" bestFit="1" customWidth="1"/>
    <col min="11" max="11" width="10" style="85" bestFit="1" customWidth="1"/>
    <col min="12" max="12" width="9.140625" style="85"/>
    <col min="13" max="13" width="22.140625" style="85" bestFit="1" customWidth="1"/>
    <col min="14" max="256" width="9.140625" style="85"/>
    <col min="257" max="257" width="0" style="85" hidden="1" customWidth="1"/>
    <col min="258" max="258" width="81.85546875" style="85" customWidth="1"/>
    <col min="259" max="259" width="18.28515625" style="85" customWidth="1"/>
    <col min="260" max="260" width="15.7109375" style="85" customWidth="1"/>
    <col min="261" max="261" width="25" style="85" customWidth="1"/>
    <col min="262" max="263" width="15.42578125" style="85" customWidth="1"/>
    <col min="264" max="264" width="16.42578125" style="85" customWidth="1"/>
    <col min="265" max="265" width="15.140625" style="85" bestFit="1" customWidth="1"/>
    <col min="266" max="266" width="16.5703125" style="85" bestFit="1" customWidth="1"/>
    <col min="267" max="267" width="10" style="85" bestFit="1" customWidth="1"/>
    <col min="268" max="268" width="9.140625" style="85"/>
    <col min="269" max="269" width="22.140625" style="85" bestFit="1" customWidth="1"/>
    <col min="270" max="512" width="9.140625" style="85"/>
    <col min="513" max="513" width="0" style="85" hidden="1" customWidth="1"/>
    <col min="514" max="514" width="81.85546875" style="85" customWidth="1"/>
    <col min="515" max="515" width="18.28515625" style="85" customWidth="1"/>
    <col min="516" max="516" width="15.7109375" style="85" customWidth="1"/>
    <col min="517" max="517" width="25" style="85" customWidth="1"/>
    <col min="518" max="519" width="15.42578125" style="85" customWidth="1"/>
    <col min="520" max="520" width="16.42578125" style="85" customWidth="1"/>
    <col min="521" max="521" width="15.140625" style="85" bestFit="1" customWidth="1"/>
    <col min="522" max="522" width="16.5703125" style="85" bestFit="1" customWidth="1"/>
    <col min="523" max="523" width="10" style="85" bestFit="1" customWidth="1"/>
    <col min="524" max="524" width="9.140625" style="85"/>
    <col min="525" max="525" width="22.140625" style="85" bestFit="1" customWidth="1"/>
    <col min="526" max="768" width="9.140625" style="85"/>
    <col min="769" max="769" width="0" style="85" hidden="1" customWidth="1"/>
    <col min="770" max="770" width="81.85546875" style="85" customWidth="1"/>
    <col min="771" max="771" width="18.28515625" style="85" customWidth="1"/>
    <col min="772" max="772" width="15.7109375" style="85" customWidth="1"/>
    <col min="773" max="773" width="25" style="85" customWidth="1"/>
    <col min="774" max="775" width="15.42578125" style="85" customWidth="1"/>
    <col min="776" max="776" width="16.42578125" style="85" customWidth="1"/>
    <col min="777" max="777" width="15.140625" style="85" bestFit="1" customWidth="1"/>
    <col min="778" max="778" width="16.5703125" style="85" bestFit="1" customWidth="1"/>
    <col min="779" max="779" width="10" style="85" bestFit="1" customWidth="1"/>
    <col min="780" max="780" width="9.140625" style="85"/>
    <col min="781" max="781" width="22.140625" style="85" bestFit="1" customWidth="1"/>
    <col min="782" max="1024" width="9.140625" style="85"/>
    <col min="1025" max="1025" width="0" style="85" hidden="1" customWidth="1"/>
    <col min="1026" max="1026" width="81.85546875" style="85" customWidth="1"/>
    <col min="1027" max="1027" width="18.28515625" style="85" customWidth="1"/>
    <col min="1028" max="1028" width="15.7109375" style="85" customWidth="1"/>
    <col min="1029" max="1029" width="25" style="85" customWidth="1"/>
    <col min="1030" max="1031" width="15.42578125" style="85" customWidth="1"/>
    <col min="1032" max="1032" width="16.42578125" style="85" customWidth="1"/>
    <col min="1033" max="1033" width="15.140625" style="85" bestFit="1" customWidth="1"/>
    <col min="1034" max="1034" width="16.5703125" style="85" bestFit="1" customWidth="1"/>
    <col min="1035" max="1035" width="10" style="85" bestFit="1" customWidth="1"/>
    <col min="1036" max="1036" width="9.140625" style="85"/>
    <col min="1037" max="1037" width="22.140625" style="85" bestFit="1" customWidth="1"/>
    <col min="1038" max="1280" width="9.140625" style="85"/>
    <col min="1281" max="1281" width="0" style="85" hidden="1" customWidth="1"/>
    <col min="1282" max="1282" width="81.85546875" style="85" customWidth="1"/>
    <col min="1283" max="1283" width="18.28515625" style="85" customWidth="1"/>
    <col min="1284" max="1284" width="15.7109375" style="85" customWidth="1"/>
    <col min="1285" max="1285" width="25" style="85" customWidth="1"/>
    <col min="1286" max="1287" width="15.42578125" style="85" customWidth="1"/>
    <col min="1288" max="1288" width="16.42578125" style="85" customWidth="1"/>
    <col min="1289" max="1289" width="15.140625" style="85" bestFit="1" customWidth="1"/>
    <col min="1290" max="1290" width="16.5703125" style="85" bestFit="1" customWidth="1"/>
    <col min="1291" max="1291" width="10" style="85" bestFit="1" customWidth="1"/>
    <col min="1292" max="1292" width="9.140625" style="85"/>
    <col min="1293" max="1293" width="22.140625" style="85" bestFit="1" customWidth="1"/>
    <col min="1294" max="1536" width="9.140625" style="85"/>
    <col min="1537" max="1537" width="0" style="85" hidden="1" customWidth="1"/>
    <col min="1538" max="1538" width="81.85546875" style="85" customWidth="1"/>
    <col min="1539" max="1539" width="18.28515625" style="85" customWidth="1"/>
    <col min="1540" max="1540" width="15.7109375" style="85" customWidth="1"/>
    <col min="1541" max="1541" width="25" style="85" customWidth="1"/>
    <col min="1542" max="1543" width="15.42578125" style="85" customWidth="1"/>
    <col min="1544" max="1544" width="16.42578125" style="85" customWidth="1"/>
    <col min="1545" max="1545" width="15.140625" style="85" bestFit="1" customWidth="1"/>
    <col min="1546" max="1546" width="16.5703125" style="85" bestFit="1" customWidth="1"/>
    <col min="1547" max="1547" width="10" style="85" bestFit="1" customWidth="1"/>
    <col min="1548" max="1548" width="9.140625" style="85"/>
    <col min="1549" max="1549" width="22.140625" style="85" bestFit="1" customWidth="1"/>
    <col min="1550" max="1792" width="9.140625" style="85"/>
    <col min="1793" max="1793" width="0" style="85" hidden="1" customWidth="1"/>
    <col min="1794" max="1794" width="81.85546875" style="85" customWidth="1"/>
    <col min="1795" max="1795" width="18.28515625" style="85" customWidth="1"/>
    <col min="1796" max="1796" width="15.7109375" style="85" customWidth="1"/>
    <col min="1797" max="1797" width="25" style="85" customWidth="1"/>
    <col min="1798" max="1799" width="15.42578125" style="85" customWidth="1"/>
    <col min="1800" max="1800" width="16.42578125" style="85" customWidth="1"/>
    <col min="1801" max="1801" width="15.140625" style="85" bestFit="1" customWidth="1"/>
    <col min="1802" max="1802" width="16.5703125" style="85" bestFit="1" customWidth="1"/>
    <col min="1803" max="1803" width="10" style="85" bestFit="1" customWidth="1"/>
    <col min="1804" max="1804" width="9.140625" style="85"/>
    <col min="1805" max="1805" width="22.140625" style="85" bestFit="1" customWidth="1"/>
    <col min="1806" max="2048" width="9.140625" style="85"/>
    <col min="2049" max="2049" width="0" style="85" hidden="1" customWidth="1"/>
    <col min="2050" max="2050" width="81.85546875" style="85" customWidth="1"/>
    <col min="2051" max="2051" width="18.28515625" style="85" customWidth="1"/>
    <col min="2052" max="2052" width="15.7109375" style="85" customWidth="1"/>
    <col min="2053" max="2053" width="25" style="85" customWidth="1"/>
    <col min="2054" max="2055" width="15.42578125" style="85" customWidth="1"/>
    <col min="2056" max="2056" width="16.42578125" style="85" customWidth="1"/>
    <col min="2057" max="2057" width="15.140625" style="85" bestFit="1" customWidth="1"/>
    <col min="2058" max="2058" width="16.5703125" style="85" bestFit="1" customWidth="1"/>
    <col min="2059" max="2059" width="10" style="85" bestFit="1" customWidth="1"/>
    <col min="2060" max="2060" width="9.140625" style="85"/>
    <col min="2061" max="2061" width="22.140625" style="85" bestFit="1" customWidth="1"/>
    <col min="2062" max="2304" width="9.140625" style="85"/>
    <col min="2305" max="2305" width="0" style="85" hidden="1" customWidth="1"/>
    <col min="2306" max="2306" width="81.85546875" style="85" customWidth="1"/>
    <col min="2307" max="2307" width="18.28515625" style="85" customWidth="1"/>
    <col min="2308" max="2308" width="15.7109375" style="85" customWidth="1"/>
    <col min="2309" max="2309" width="25" style="85" customWidth="1"/>
    <col min="2310" max="2311" width="15.42578125" style="85" customWidth="1"/>
    <col min="2312" max="2312" width="16.42578125" style="85" customWidth="1"/>
    <col min="2313" max="2313" width="15.140625" style="85" bestFit="1" customWidth="1"/>
    <col min="2314" max="2314" width="16.5703125" style="85" bestFit="1" customWidth="1"/>
    <col min="2315" max="2315" width="10" style="85" bestFit="1" customWidth="1"/>
    <col min="2316" max="2316" width="9.140625" style="85"/>
    <col min="2317" max="2317" width="22.140625" style="85" bestFit="1" customWidth="1"/>
    <col min="2318" max="2560" width="9.140625" style="85"/>
    <col min="2561" max="2561" width="0" style="85" hidden="1" customWidth="1"/>
    <col min="2562" max="2562" width="81.85546875" style="85" customWidth="1"/>
    <col min="2563" max="2563" width="18.28515625" style="85" customWidth="1"/>
    <col min="2564" max="2564" width="15.7109375" style="85" customWidth="1"/>
    <col min="2565" max="2565" width="25" style="85" customWidth="1"/>
    <col min="2566" max="2567" width="15.42578125" style="85" customWidth="1"/>
    <col min="2568" max="2568" width="16.42578125" style="85" customWidth="1"/>
    <col min="2569" max="2569" width="15.140625" style="85" bestFit="1" customWidth="1"/>
    <col min="2570" max="2570" width="16.5703125" style="85" bestFit="1" customWidth="1"/>
    <col min="2571" max="2571" width="10" style="85" bestFit="1" customWidth="1"/>
    <col min="2572" max="2572" width="9.140625" style="85"/>
    <col min="2573" max="2573" width="22.140625" style="85" bestFit="1" customWidth="1"/>
    <col min="2574" max="2816" width="9.140625" style="85"/>
    <col min="2817" max="2817" width="0" style="85" hidden="1" customWidth="1"/>
    <col min="2818" max="2818" width="81.85546875" style="85" customWidth="1"/>
    <col min="2819" max="2819" width="18.28515625" style="85" customWidth="1"/>
    <col min="2820" max="2820" width="15.7109375" style="85" customWidth="1"/>
    <col min="2821" max="2821" width="25" style="85" customWidth="1"/>
    <col min="2822" max="2823" width="15.42578125" style="85" customWidth="1"/>
    <col min="2824" max="2824" width="16.42578125" style="85" customWidth="1"/>
    <col min="2825" max="2825" width="15.140625" style="85" bestFit="1" customWidth="1"/>
    <col min="2826" max="2826" width="16.5703125" style="85" bestFit="1" customWidth="1"/>
    <col min="2827" max="2827" width="10" style="85" bestFit="1" customWidth="1"/>
    <col min="2828" max="2828" width="9.140625" style="85"/>
    <col min="2829" max="2829" width="22.140625" style="85" bestFit="1" customWidth="1"/>
    <col min="2830" max="3072" width="9.140625" style="85"/>
    <col min="3073" max="3073" width="0" style="85" hidden="1" customWidth="1"/>
    <col min="3074" max="3074" width="81.85546875" style="85" customWidth="1"/>
    <col min="3075" max="3075" width="18.28515625" style="85" customWidth="1"/>
    <col min="3076" max="3076" width="15.7109375" style="85" customWidth="1"/>
    <col min="3077" max="3077" width="25" style="85" customWidth="1"/>
    <col min="3078" max="3079" width="15.42578125" style="85" customWidth="1"/>
    <col min="3080" max="3080" width="16.42578125" style="85" customWidth="1"/>
    <col min="3081" max="3081" width="15.140625" style="85" bestFit="1" customWidth="1"/>
    <col min="3082" max="3082" width="16.5703125" style="85" bestFit="1" customWidth="1"/>
    <col min="3083" max="3083" width="10" style="85" bestFit="1" customWidth="1"/>
    <col min="3084" max="3084" width="9.140625" style="85"/>
    <col min="3085" max="3085" width="22.140625" style="85" bestFit="1" customWidth="1"/>
    <col min="3086" max="3328" width="9.140625" style="85"/>
    <col min="3329" max="3329" width="0" style="85" hidden="1" customWidth="1"/>
    <col min="3330" max="3330" width="81.85546875" style="85" customWidth="1"/>
    <col min="3331" max="3331" width="18.28515625" style="85" customWidth="1"/>
    <col min="3332" max="3332" width="15.7109375" style="85" customWidth="1"/>
    <col min="3333" max="3333" width="25" style="85" customWidth="1"/>
    <col min="3334" max="3335" width="15.42578125" style="85" customWidth="1"/>
    <col min="3336" max="3336" width="16.42578125" style="85" customWidth="1"/>
    <col min="3337" max="3337" width="15.140625" style="85" bestFit="1" customWidth="1"/>
    <col min="3338" max="3338" width="16.5703125" style="85" bestFit="1" customWidth="1"/>
    <col min="3339" max="3339" width="10" style="85" bestFit="1" customWidth="1"/>
    <col min="3340" max="3340" width="9.140625" style="85"/>
    <col min="3341" max="3341" width="22.140625" style="85" bestFit="1" customWidth="1"/>
    <col min="3342" max="3584" width="9.140625" style="85"/>
    <col min="3585" max="3585" width="0" style="85" hidden="1" customWidth="1"/>
    <col min="3586" max="3586" width="81.85546875" style="85" customWidth="1"/>
    <col min="3587" max="3587" width="18.28515625" style="85" customWidth="1"/>
    <col min="3588" max="3588" width="15.7109375" style="85" customWidth="1"/>
    <col min="3589" max="3589" width="25" style="85" customWidth="1"/>
    <col min="3590" max="3591" width="15.42578125" style="85" customWidth="1"/>
    <col min="3592" max="3592" width="16.42578125" style="85" customWidth="1"/>
    <col min="3593" max="3593" width="15.140625" style="85" bestFit="1" customWidth="1"/>
    <col min="3594" max="3594" width="16.5703125" style="85" bestFit="1" customWidth="1"/>
    <col min="3595" max="3595" width="10" style="85" bestFit="1" customWidth="1"/>
    <col min="3596" max="3596" width="9.140625" style="85"/>
    <col min="3597" max="3597" width="22.140625" style="85" bestFit="1" customWidth="1"/>
    <col min="3598" max="3840" width="9.140625" style="85"/>
    <col min="3841" max="3841" width="0" style="85" hidden="1" customWidth="1"/>
    <col min="3842" max="3842" width="81.85546875" style="85" customWidth="1"/>
    <col min="3843" max="3843" width="18.28515625" style="85" customWidth="1"/>
    <col min="3844" max="3844" width="15.7109375" style="85" customWidth="1"/>
    <col min="3845" max="3845" width="25" style="85" customWidth="1"/>
    <col min="3846" max="3847" width="15.42578125" style="85" customWidth="1"/>
    <col min="3848" max="3848" width="16.42578125" style="85" customWidth="1"/>
    <col min="3849" max="3849" width="15.140625" style="85" bestFit="1" customWidth="1"/>
    <col min="3850" max="3850" width="16.5703125" style="85" bestFit="1" customWidth="1"/>
    <col min="3851" max="3851" width="10" style="85" bestFit="1" customWidth="1"/>
    <col min="3852" max="3852" width="9.140625" style="85"/>
    <col min="3853" max="3853" width="22.140625" style="85" bestFit="1" customWidth="1"/>
    <col min="3854" max="4096" width="9.140625" style="85"/>
    <col min="4097" max="4097" width="0" style="85" hidden="1" customWidth="1"/>
    <col min="4098" max="4098" width="81.85546875" style="85" customWidth="1"/>
    <col min="4099" max="4099" width="18.28515625" style="85" customWidth="1"/>
    <col min="4100" max="4100" width="15.7109375" style="85" customWidth="1"/>
    <col min="4101" max="4101" width="25" style="85" customWidth="1"/>
    <col min="4102" max="4103" width="15.42578125" style="85" customWidth="1"/>
    <col min="4104" max="4104" width="16.42578125" style="85" customWidth="1"/>
    <col min="4105" max="4105" width="15.140625" style="85" bestFit="1" customWidth="1"/>
    <col min="4106" max="4106" width="16.5703125" style="85" bestFit="1" customWidth="1"/>
    <col min="4107" max="4107" width="10" style="85" bestFit="1" customWidth="1"/>
    <col min="4108" max="4108" width="9.140625" style="85"/>
    <col min="4109" max="4109" width="22.140625" style="85" bestFit="1" customWidth="1"/>
    <col min="4110" max="4352" width="9.140625" style="85"/>
    <col min="4353" max="4353" width="0" style="85" hidden="1" customWidth="1"/>
    <col min="4354" max="4354" width="81.85546875" style="85" customWidth="1"/>
    <col min="4355" max="4355" width="18.28515625" style="85" customWidth="1"/>
    <col min="4356" max="4356" width="15.7109375" style="85" customWidth="1"/>
    <col min="4357" max="4357" width="25" style="85" customWidth="1"/>
    <col min="4358" max="4359" width="15.42578125" style="85" customWidth="1"/>
    <col min="4360" max="4360" width="16.42578125" style="85" customWidth="1"/>
    <col min="4361" max="4361" width="15.140625" style="85" bestFit="1" customWidth="1"/>
    <col min="4362" max="4362" width="16.5703125" style="85" bestFit="1" customWidth="1"/>
    <col min="4363" max="4363" width="10" style="85" bestFit="1" customWidth="1"/>
    <col min="4364" max="4364" width="9.140625" style="85"/>
    <col min="4365" max="4365" width="22.140625" style="85" bestFit="1" customWidth="1"/>
    <col min="4366" max="4608" width="9.140625" style="85"/>
    <col min="4609" max="4609" width="0" style="85" hidden="1" customWidth="1"/>
    <col min="4610" max="4610" width="81.85546875" style="85" customWidth="1"/>
    <col min="4611" max="4611" width="18.28515625" style="85" customWidth="1"/>
    <col min="4612" max="4612" width="15.7109375" style="85" customWidth="1"/>
    <col min="4613" max="4613" width="25" style="85" customWidth="1"/>
    <col min="4614" max="4615" width="15.42578125" style="85" customWidth="1"/>
    <col min="4616" max="4616" width="16.42578125" style="85" customWidth="1"/>
    <col min="4617" max="4617" width="15.140625" style="85" bestFit="1" customWidth="1"/>
    <col min="4618" max="4618" width="16.5703125" style="85" bestFit="1" customWidth="1"/>
    <col min="4619" max="4619" width="10" style="85" bestFit="1" customWidth="1"/>
    <col min="4620" max="4620" width="9.140625" style="85"/>
    <col min="4621" max="4621" width="22.140625" style="85" bestFit="1" customWidth="1"/>
    <col min="4622" max="4864" width="9.140625" style="85"/>
    <col min="4865" max="4865" width="0" style="85" hidden="1" customWidth="1"/>
    <col min="4866" max="4866" width="81.85546875" style="85" customWidth="1"/>
    <col min="4867" max="4867" width="18.28515625" style="85" customWidth="1"/>
    <col min="4868" max="4868" width="15.7109375" style="85" customWidth="1"/>
    <col min="4869" max="4869" width="25" style="85" customWidth="1"/>
    <col min="4870" max="4871" width="15.42578125" style="85" customWidth="1"/>
    <col min="4872" max="4872" width="16.42578125" style="85" customWidth="1"/>
    <col min="4873" max="4873" width="15.140625" style="85" bestFit="1" customWidth="1"/>
    <col min="4874" max="4874" width="16.5703125" style="85" bestFit="1" customWidth="1"/>
    <col min="4875" max="4875" width="10" style="85" bestFit="1" customWidth="1"/>
    <col min="4876" max="4876" width="9.140625" style="85"/>
    <col min="4877" max="4877" width="22.140625" style="85" bestFit="1" customWidth="1"/>
    <col min="4878" max="5120" width="9.140625" style="85"/>
    <col min="5121" max="5121" width="0" style="85" hidden="1" customWidth="1"/>
    <col min="5122" max="5122" width="81.85546875" style="85" customWidth="1"/>
    <col min="5123" max="5123" width="18.28515625" style="85" customWidth="1"/>
    <col min="5124" max="5124" width="15.7109375" style="85" customWidth="1"/>
    <col min="5125" max="5125" width="25" style="85" customWidth="1"/>
    <col min="5126" max="5127" width="15.42578125" style="85" customWidth="1"/>
    <col min="5128" max="5128" width="16.42578125" style="85" customWidth="1"/>
    <col min="5129" max="5129" width="15.140625" style="85" bestFit="1" customWidth="1"/>
    <col min="5130" max="5130" width="16.5703125" style="85" bestFit="1" customWidth="1"/>
    <col min="5131" max="5131" width="10" style="85" bestFit="1" customWidth="1"/>
    <col min="5132" max="5132" width="9.140625" style="85"/>
    <col min="5133" max="5133" width="22.140625" style="85" bestFit="1" customWidth="1"/>
    <col min="5134" max="5376" width="9.140625" style="85"/>
    <col min="5377" max="5377" width="0" style="85" hidden="1" customWidth="1"/>
    <col min="5378" max="5378" width="81.85546875" style="85" customWidth="1"/>
    <col min="5379" max="5379" width="18.28515625" style="85" customWidth="1"/>
    <col min="5380" max="5380" width="15.7109375" style="85" customWidth="1"/>
    <col min="5381" max="5381" width="25" style="85" customWidth="1"/>
    <col min="5382" max="5383" width="15.42578125" style="85" customWidth="1"/>
    <col min="5384" max="5384" width="16.42578125" style="85" customWidth="1"/>
    <col min="5385" max="5385" width="15.140625" style="85" bestFit="1" customWidth="1"/>
    <col min="5386" max="5386" width="16.5703125" style="85" bestFit="1" customWidth="1"/>
    <col min="5387" max="5387" width="10" style="85" bestFit="1" customWidth="1"/>
    <col min="5388" max="5388" width="9.140625" style="85"/>
    <col min="5389" max="5389" width="22.140625" style="85" bestFit="1" customWidth="1"/>
    <col min="5390" max="5632" width="9.140625" style="85"/>
    <col min="5633" max="5633" width="0" style="85" hidden="1" customWidth="1"/>
    <col min="5634" max="5634" width="81.85546875" style="85" customWidth="1"/>
    <col min="5635" max="5635" width="18.28515625" style="85" customWidth="1"/>
    <col min="5636" max="5636" width="15.7109375" style="85" customWidth="1"/>
    <col min="5637" max="5637" width="25" style="85" customWidth="1"/>
    <col min="5638" max="5639" width="15.42578125" style="85" customWidth="1"/>
    <col min="5640" max="5640" width="16.42578125" style="85" customWidth="1"/>
    <col min="5641" max="5641" width="15.140625" style="85" bestFit="1" customWidth="1"/>
    <col min="5642" max="5642" width="16.5703125" style="85" bestFit="1" customWidth="1"/>
    <col min="5643" max="5643" width="10" style="85" bestFit="1" customWidth="1"/>
    <col min="5644" max="5644" width="9.140625" style="85"/>
    <col min="5645" max="5645" width="22.140625" style="85" bestFit="1" customWidth="1"/>
    <col min="5646" max="5888" width="9.140625" style="85"/>
    <col min="5889" max="5889" width="0" style="85" hidden="1" customWidth="1"/>
    <col min="5890" max="5890" width="81.85546875" style="85" customWidth="1"/>
    <col min="5891" max="5891" width="18.28515625" style="85" customWidth="1"/>
    <col min="5892" max="5892" width="15.7109375" style="85" customWidth="1"/>
    <col min="5893" max="5893" width="25" style="85" customWidth="1"/>
    <col min="5894" max="5895" width="15.42578125" style="85" customWidth="1"/>
    <col min="5896" max="5896" width="16.42578125" style="85" customWidth="1"/>
    <col min="5897" max="5897" width="15.140625" style="85" bestFit="1" customWidth="1"/>
    <col min="5898" max="5898" width="16.5703125" style="85" bestFit="1" customWidth="1"/>
    <col min="5899" max="5899" width="10" style="85" bestFit="1" customWidth="1"/>
    <col min="5900" max="5900" width="9.140625" style="85"/>
    <col min="5901" max="5901" width="22.140625" style="85" bestFit="1" customWidth="1"/>
    <col min="5902" max="6144" width="9.140625" style="85"/>
    <col min="6145" max="6145" width="0" style="85" hidden="1" customWidth="1"/>
    <col min="6146" max="6146" width="81.85546875" style="85" customWidth="1"/>
    <col min="6147" max="6147" width="18.28515625" style="85" customWidth="1"/>
    <col min="6148" max="6148" width="15.7109375" style="85" customWidth="1"/>
    <col min="6149" max="6149" width="25" style="85" customWidth="1"/>
    <col min="6150" max="6151" width="15.42578125" style="85" customWidth="1"/>
    <col min="6152" max="6152" width="16.42578125" style="85" customWidth="1"/>
    <col min="6153" max="6153" width="15.140625" style="85" bestFit="1" customWidth="1"/>
    <col min="6154" max="6154" width="16.5703125" style="85" bestFit="1" customWidth="1"/>
    <col min="6155" max="6155" width="10" style="85" bestFit="1" customWidth="1"/>
    <col min="6156" max="6156" width="9.140625" style="85"/>
    <col min="6157" max="6157" width="22.140625" style="85" bestFit="1" customWidth="1"/>
    <col min="6158" max="6400" width="9.140625" style="85"/>
    <col min="6401" max="6401" width="0" style="85" hidden="1" customWidth="1"/>
    <col min="6402" max="6402" width="81.85546875" style="85" customWidth="1"/>
    <col min="6403" max="6403" width="18.28515625" style="85" customWidth="1"/>
    <col min="6404" max="6404" width="15.7109375" style="85" customWidth="1"/>
    <col min="6405" max="6405" width="25" style="85" customWidth="1"/>
    <col min="6406" max="6407" width="15.42578125" style="85" customWidth="1"/>
    <col min="6408" max="6408" width="16.42578125" style="85" customWidth="1"/>
    <col min="6409" max="6409" width="15.140625" style="85" bestFit="1" customWidth="1"/>
    <col min="6410" max="6410" width="16.5703125" style="85" bestFit="1" customWidth="1"/>
    <col min="6411" max="6411" width="10" style="85" bestFit="1" customWidth="1"/>
    <col min="6412" max="6412" width="9.140625" style="85"/>
    <col min="6413" max="6413" width="22.140625" style="85" bestFit="1" customWidth="1"/>
    <col min="6414" max="6656" width="9.140625" style="85"/>
    <col min="6657" max="6657" width="0" style="85" hidden="1" customWidth="1"/>
    <col min="6658" max="6658" width="81.85546875" style="85" customWidth="1"/>
    <col min="6659" max="6659" width="18.28515625" style="85" customWidth="1"/>
    <col min="6660" max="6660" width="15.7109375" style="85" customWidth="1"/>
    <col min="6661" max="6661" width="25" style="85" customWidth="1"/>
    <col min="6662" max="6663" width="15.42578125" style="85" customWidth="1"/>
    <col min="6664" max="6664" width="16.42578125" style="85" customWidth="1"/>
    <col min="6665" max="6665" width="15.140625" style="85" bestFit="1" customWidth="1"/>
    <col min="6666" max="6666" width="16.5703125" style="85" bestFit="1" customWidth="1"/>
    <col min="6667" max="6667" width="10" style="85" bestFit="1" customWidth="1"/>
    <col min="6668" max="6668" width="9.140625" style="85"/>
    <col min="6669" max="6669" width="22.140625" style="85" bestFit="1" customWidth="1"/>
    <col min="6670" max="6912" width="9.140625" style="85"/>
    <col min="6913" max="6913" width="0" style="85" hidden="1" customWidth="1"/>
    <col min="6914" max="6914" width="81.85546875" style="85" customWidth="1"/>
    <col min="6915" max="6915" width="18.28515625" style="85" customWidth="1"/>
    <col min="6916" max="6916" width="15.7109375" style="85" customWidth="1"/>
    <col min="6917" max="6917" width="25" style="85" customWidth="1"/>
    <col min="6918" max="6919" width="15.42578125" style="85" customWidth="1"/>
    <col min="6920" max="6920" width="16.42578125" style="85" customWidth="1"/>
    <col min="6921" max="6921" width="15.140625" style="85" bestFit="1" customWidth="1"/>
    <col min="6922" max="6922" width="16.5703125" style="85" bestFit="1" customWidth="1"/>
    <col min="6923" max="6923" width="10" style="85" bestFit="1" customWidth="1"/>
    <col min="6924" max="6924" width="9.140625" style="85"/>
    <col min="6925" max="6925" width="22.140625" style="85" bestFit="1" customWidth="1"/>
    <col min="6926" max="7168" width="9.140625" style="85"/>
    <col min="7169" max="7169" width="0" style="85" hidden="1" customWidth="1"/>
    <col min="7170" max="7170" width="81.85546875" style="85" customWidth="1"/>
    <col min="7171" max="7171" width="18.28515625" style="85" customWidth="1"/>
    <col min="7172" max="7172" width="15.7109375" style="85" customWidth="1"/>
    <col min="7173" max="7173" width="25" style="85" customWidth="1"/>
    <col min="7174" max="7175" width="15.42578125" style="85" customWidth="1"/>
    <col min="7176" max="7176" width="16.42578125" style="85" customWidth="1"/>
    <col min="7177" max="7177" width="15.140625" style="85" bestFit="1" customWidth="1"/>
    <col min="7178" max="7178" width="16.5703125" style="85" bestFit="1" customWidth="1"/>
    <col min="7179" max="7179" width="10" style="85" bestFit="1" customWidth="1"/>
    <col min="7180" max="7180" width="9.140625" style="85"/>
    <col min="7181" max="7181" width="22.140625" style="85" bestFit="1" customWidth="1"/>
    <col min="7182" max="7424" width="9.140625" style="85"/>
    <col min="7425" max="7425" width="0" style="85" hidden="1" customWidth="1"/>
    <col min="7426" max="7426" width="81.85546875" style="85" customWidth="1"/>
    <col min="7427" max="7427" width="18.28515625" style="85" customWidth="1"/>
    <col min="7428" max="7428" width="15.7109375" style="85" customWidth="1"/>
    <col min="7429" max="7429" width="25" style="85" customWidth="1"/>
    <col min="7430" max="7431" width="15.42578125" style="85" customWidth="1"/>
    <col min="7432" max="7432" width="16.42578125" style="85" customWidth="1"/>
    <col min="7433" max="7433" width="15.140625" style="85" bestFit="1" customWidth="1"/>
    <col min="7434" max="7434" width="16.5703125" style="85" bestFit="1" customWidth="1"/>
    <col min="7435" max="7435" width="10" style="85" bestFit="1" customWidth="1"/>
    <col min="7436" max="7436" width="9.140625" style="85"/>
    <col min="7437" max="7437" width="22.140625" style="85" bestFit="1" customWidth="1"/>
    <col min="7438" max="7680" width="9.140625" style="85"/>
    <col min="7681" max="7681" width="0" style="85" hidden="1" customWidth="1"/>
    <col min="7682" max="7682" width="81.85546875" style="85" customWidth="1"/>
    <col min="7683" max="7683" width="18.28515625" style="85" customWidth="1"/>
    <col min="7684" max="7684" width="15.7109375" style="85" customWidth="1"/>
    <col min="7685" max="7685" width="25" style="85" customWidth="1"/>
    <col min="7686" max="7687" width="15.42578125" style="85" customWidth="1"/>
    <col min="7688" max="7688" width="16.42578125" style="85" customWidth="1"/>
    <col min="7689" max="7689" width="15.140625" style="85" bestFit="1" customWidth="1"/>
    <col min="7690" max="7690" width="16.5703125" style="85" bestFit="1" customWidth="1"/>
    <col min="7691" max="7691" width="10" style="85" bestFit="1" customWidth="1"/>
    <col min="7692" max="7692" width="9.140625" style="85"/>
    <col min="7693" max="7693" width="22.140625" style="85" bestFit="1" customWidth="1"/>
    <col min="7694" max="7936" width="9.140625" style="85"/>
    <col min="7937" max="7937" width="0" style="85" hidden="1" customWidth="1"/>
    <col min="7938" max="7938" width="81.85546875" style="85" customWidth="1"/>
    <col min="7939" max="7939" width="18.28515625" style="85" customWidth="1"/>
    <col min="7940" max="7940" width="15.7109375" style="85" customWidth="1"/>
    <col min="7941" max="7941" width="25" style="85" customWidth="1"/>
    <col min="7942" max="7943" width="15.42578125" style="85" customWidth="1"/>
    <col min="7944" max="7944" width="16.42578125" style="85" customWidth="1"/>
    <col min="7945" max="7945" width="15.140625" style="85" bestFit="1" customWidth="1"/>
    <col min="7946" max="7946" width="16.5703125" style="85" bestFit="1" customWidth="1"/>
    <col min="7947" max="7947" width="10" style="85" bestFit="1" customWidth="1"/>
    <col min="7948" max="7948" width="9.140625" style="85"/>
    <col min="7949" max="7949" width="22.140625" style="85" bestFit="1" customWidth="1"/>
    <col min="7950" max="8192" width="9.140625" style="85"/>
    <col min="8193" max="8193" width="0" style="85" hidden="1" customWidth="1"/>
    <col min="8194" max="8194" width="81.85546875" style="85" customWidth="1"/>
    <col min="8195" max="8195" width="18.28515625" style="85" customWidth="1"/>
    <col min="8196" max="8196" width="15.7109375" style="85" customWidth="1"/>
    <col min="8197" max="8197" width="25" style="85" customWidth="1"/>
    <col min="8198" max="8199" width="15.42578125" style="85" customWidth="1"/>
    <col min="8200" max="8200" width="16.42578125" style="85" customWidth="1"/>
    <col min="8201" max="8201" width="15.140625" style="85" bestFit="1" customWidth="1"/>
    <col min="8202" max="8202" width="16.5703125" style="85" bestFit="1" customWidth="1"/>
    <col min="8203" max="8203" width="10" style="85" bestFit="1" customWidth="1"/>
    <col min="8204" max="8204" width="9.140625" style="85"/>
    <col min="8205" max="8205" width="22.140625" style="85" bestFit="1" customWidth="1"/>
    <col min="8206" max="8448" width="9.140625" style="85"/>
    <col min="8449" max="8449" width="0" style="85" hidden="1" customWidth="1"/>
    <col min="8450" max="8450" width="81.85546875" style="85" customWidth="1"/>
    <col min="8451" max="8451" width="18.28515625" style="85" customWidth="1"/>
    <col min="8452" max="8452" width="15.7109375" style="85" customWidth="1"/>
    <col min="8453" max="8453" width="25" style="85" customWidth="1"/>
    <col min="8454" max="8455" width="15.42578125" style="85" customWidth="1"/>
    <col min="8456" max="8456" width="16.42578125" style="85" customWidth="1"/>
    <col min="8457" max="8457" width="15.140625" style="85" bestFit="1" customWidth="1"/>
    <col min="8458" max="8458" width="16.5703125" style="85" bestFit="1" customWidth="1"/>
    <col min="8459" max="8459" width="10" style="85" bestFit="1" customWidth="1"/>
    <col min="8460" max="8460" width="9.140625" style="85"/>
    <col min="8461" max="8461" width="22.140625" style="85" bestFit="1" customWidth="1"/>
    <col min="8462" max="8704" width="9.140625" style="85"/>
    <col min="8705" max="8705" width="0" style="85" hidden="1" customWidth="1"/>
    <col min="8706" max="8706" width="81.85546875" style="85" customWidth="1"/>
    <col min="8707" max="8707" width="18.28515625" style="85" customWidth="1"/>
    <col min="8708" max="8708" width="15.7109375" style="85" customWidth="1"/>
    <col min="8709" max="8709" width="25" style="85" customWidth="1"/>
    <col min="8710" max="8711" width="15.42578125" style="85" customWidth="1"/>
    <col min="8712" max="8712" width="16.42578125" style="85" customWidth="1"/>
    <col min="8713" max="8713" width="15.140625" style="85" bestFit="1" customWidth="1"/>
    <col min="8714" max="8714" width="16.5703125" style="85" bestFit="1" customWidth="1"/>
    <col min="8715" max="8715" width="10" style="85" bestFit="1" customWidth="1"/>
    <col min="8716" max="8716" width="9.140625" style="85"/>
    <col min="8717" max="8717" width="22.140625" style="85" bestFit="1" customWidth="1"/>
    <col min="8718" max="8960" width="9.140625" style="85"/>
    <col min="8961" max="8961" width="0" style="85" hidden="1" customWidth="1"/>
    <col min="8962" max="8962" width="81.85546875" style="85" customWidth="1"/>
    <col min="8963" max="8963" width="18.28515625" style="85" customWidth="1"/>
    <col min="8964" max="8964" width="15.7109375" style="85" customWidth="1"/>
    <col min="8965" max="8965" width="25" style="85" customWidth="1"/>
    <col min="8966" max="8967" width="15.42578125" style="85" customWidth="1"/>
    <col min="8968" max="8968" width="16.42578125" style="85" customWidth="1"/>
    <col min="8969" max="8969" width="15.140625" style="85" bestFit="1" customWidth="1"/>
    <col min="8970" max="8970" width="16.5703125" style="85" bestFit="1" customWidth="1"/>
    <col min="8971" max="8971" width="10" style="85" bestFit="1" customWidth="1"/>
    <col min="8972" max="8972" width="9.140625" style="85"/>
    <col min="8973" max="8973" width="22.140625" style="85" bestFit="1" customWidth="1"/>
    <col min="8974" max="9216" width="9.140625" style="85"/>
    <col min="9217" max="9217" width="0" style="85" hidden="1" customWidth="1"/>
    <col min="9218" max="9218" width="81.85546875" style="85" customWidth="1"/>
    <col min="9219" max="9219" width="18.28515625" style="85" customWidth="1"/>
    <col min="9220" max="9220" width="15.7109375" style="85" customWidth="1"/>
    <col min="9221" max="9221" width="25" style="85" customWidth="1"/>
    <col min="9222" max="9223" width="15.42578125" style="85" customWidth="1"/>
    <col min="9224" max="9224" width="16.42578125" style="85" customWidth="1"/>
    <col min="9225" max="9225" width="15.140625" style="85" bestFit="1" customWidth="1"/>
    <col min="9226" max="9226" width="16.5703125" style="85" bestFit="1" customWidth="1"/>
    <col min="9227" max="9227" width="10" style="85" bestFit="1" customWidth="1"/>
    <col min="9228" max="9228" width="9.140625" style="85"/>
    <col min="9229" max="9229" width="22.140625" style="85" bestFit="1" customWidth="1"/>
    <col min="9230" max="9472" width="9.140625" style="85"/>
    <col min="9473" max="9473" width="0" style="85" hidden="1" customWidth="1"/>
    <col min="9474" max="9474" width="81.85546875" style="85" customWidth="1"/>
    <col min="9475" max="9475" width="18.28515625" style="85" customWidth="1"/>
    <col min="9476" max="9476" width="15.7109375" style="85" customWidth="1"/>
    <col min="9477" max="9477" width="25" style="85" customWidth="1"/>
    <col min="9478" max="9479" width="15.42578125" style="85" customWidth="1"/>
    <col min="9480" max="9480" width="16.42578125" style="85" customWidth="1"/>
    <col min="9481" max="9481" width="15.140625" style="85" bestFit="1" customWidth="1"/>
    <col min="9482" max="9482" width="16.5703125" style="85" bestFit="1" customWidth="1"/>
    <col min="9483" max="9483" width="10" style="85" bestFit="1" customWidth="1"/>
    <col min="9484" max="9484" width="9.140625" style="85"/>
    <col min="9485" max="9485" width="22.140625" style="85" bestFit="1" customWidth="1"/>
    <col min="9486" max="9728" width="9.140625" style="85"/>
    <col min="9729" max="9729" width="0" style="85" hidden="1" customWidth="1"/>
    <col min="9730" max="9730" width="81.85546875" style="85" customWidth="1"/>
    <col min="9731" max="9731" width="18.28515625" style="85" customWidth="1"/>
    <col min="9732" max="9732" width="15.7109375" style="85" customWidth="1"/>
    <col min="9733" max="9733" width="25" style="85" customWidth="1"/>
    <col min="9734" max="9735" width="15.42578125" style="85" customWidth="1"/>
    <col min="9736" max="9736" width="16.42578125" style="85" customWidth="1"/>
    <col min="9737" max="9737" width="15.140625" style="85" bestFit="1" customWidth="1"/>
    <col min="9738" max="9738" width="16.5703125" style="85" bestFit="1" customWidth="1"/>
    <col min="9739" max="9739" width="10" style="85" bestFit="1" customWidth="1"/>
    <col min="9740" max="9740" width="9.140625" style="85"/>
    <col min="9741" max="9741" width="22.140625" style="85" bestFit="1" customWidth="1"/>
    <col min="9742" max="9984" width="9.140625" style="85"/>
    <col min="9985" max="9985" width="0" style="85" hidden="1" customWidth="1"/>
    <col min="9986" max="9986" width="81.85546875" style="85" customWidth="1"/>
    <col min="9987" max="9987" width="18.28515625" style="85" customWidth="1"/>
    <col min="9988" max="9988" width="15.7109375" style="85" customWidth="1"/>
    <col min="9989" max="9989" width="25" style="85" customWidth="1"/>
    <col min="9990" max="9991" width="15.42578125" style="85" customWidth="1"/>
    <col min="9992" max="9992" width="16.42578125" style="85" customWidth="1"/>
    <col min="9993" max="9993" width="15.140625" style="85" bestFit="1" customWidth="1"/>
    <col min="9994" max="9994" width="16.5703125" style="85" bestFit="1" customWidth="1"/>
    <col min="9995" max="9995" width="10" style="85" bestFit="1" customWidth="1"/>
    <col min="9996" max="9996" width="9.140625" style="85"/>
    <col min="9997" max="9997" width="22.140625" style="85" bestFit="1" customWidth="1"/>
    <col min="9998" max="10240" width="9.140625" style="85"/>
    <col min="10241" max="10241" width="0" style="85" hidden="1" customWidth="1"/>
    <col min="10242" max="10242" width="81.85546875" style="85" customWidth="1"/>
    <col min="10243" max="10243" width="18.28515625" style="85" customWidth="1"/>
    <col min="10244" max="10244" width="15.7109375" style="85" customWidth="1"/>
    <col min="10245" max="10245" width="25" style="85" customWidth="1"/>
    <col min="10246" max="10247" width="15.42578125" style="85" customWidth="1"/>
    <col min="10248" max="10248" width="16.42578125" style="85" customWidth="1"/>
    <col min="10249" max="10249" width="15.140625" style="85" bestFit="1" customWidth="1"/>
    <col min="10250" max="10250" width="16.5703125" style="85" bestFit="1" customWidth="1"/>
    <col min="10251" max="10251" width="10" style="85" bestFit="1" customWidth="1"/>
    <col min="10252" max="10252" width="9.140625" style="85"/>
    <col min="10253" max="10253" width="22.140625" style="85" bestFit="1" customWidth="1"/>
    <col min="10254" max="10496" width="9.140625" style="85"/>
    <col min="10497" max="10497" width="0" style="85" hidden="1" customWidth="1"/>
    <col min="10498" max="10498" width="81.85546875" style="85" customWidth="1"/>
    <col min="10499" max="10499" width="18.28515625" style="85" customWidth="1"/>
    <col min="10500" max="10500" width="15.7109375" style="85" customWidth="1"/>
    <col min="10501" max="10501" width="25" style="85" customWidth="1"/>
    <col min="10502" max="10503" width="15.42578125" style="85" customWidth="1"/>
    <col min="10504" max="10504" width="16.42578125" style="85" customWidth="1"/>
    <col min="10505" max="10505" width="15.140625" style="85" bestFit="1" customWidth="1"/>
    <col min="10506" max="10506" width="16.5703125" style="85" bestFit="1" customWidth="1"/>
    <col min="10507" max="10507" width="10" style="85" bestFit="1" customWidth="1"/>
    <col min="10508" max="10508" width="9.140625" style="85"/>
    <col min="10509" max="10509" width="22.140625" style="85" bestFit="1" customWidth="1"/>
    <col min="10510" max="10752" width="9.140625" style="85"/>
    <col min="10753" max="10753" width="0" style="85" hidden="1" customWidth="1"/>
    <col min="10754" max="10754" width="81.85546875" style="85" customWidth="1"/>
    <col min="10755" max="10755" width="18.28515625" style="85" customWidth="1"/>
    <col min="10756" max="10756" width="15.7109375" style="85" customWidth="1"/>
    <col min="10757" max="10757" width="25" style="85" customWidth="1"/>
    <col min="10758" max="10759" width="15.42578125" style="85" customWidth="1"/>
    <col min="10760" max="10760" width="16.42578125" style="85" customWidth="1"/>
    <col min="10761" max="10761" width="15.140625" style="85" bestFit="1" customWidth="1"/>
    <col min="10762" max="10762" width="16.5703125" style="85" bestFit="1" customWidth="1"/>
    <col min="10763" max="10763" width="10" style="85" bestFit="1" customWidth="1"/>
    <col min="10764" max="10764" width="9.140625" style="85"/>
    <col min="10765" max="10765" width="22.140625" style="85" bestFit="1" customWidth="1"/>
    <col min="10766" max="11008" width="9.140625" style="85"/>
    <col min="11009" max="11009" width="0" style="85" hidden="1" customWidth="1"/>
    <col min="11010" max="11010" width="81.85546875" style="85" customWidth="1"/>
    <col min="11011" max="11011" width="18.28515625" style="85" customWidth="1"/>
    <col min="11012" max="11012" width="15.7109375" style="85" customWidth="1"/>
    <col min="11013" max="11013" width="25" style="85" customWidth="1"/>
    <col min="11014" max="11015" width="15.42578125" style="85" customWidth="1"/>
    <col min="11016" max="11016" width="16.42578125" style="85" customWidth="1"/>
    <col min="11017" max="11017" width="15.140625" style="85" bestFit="1" customWidth="1"/>
    <col min="11018" max="11018" width="16.5703125" style="85" bestFit="1" customWidth="1"/>
    <col min="11019" max="11019" width="10" style="85" bestFit="1" customWidth="1"/>
    <col min="11020" max="11020" width="9.140625" style="85"/>
    <col min="11021" max="11021" width="22.140625" style="85" bestFit="1" customWidth="1"/>
    <col min="11022" max="11264" width="9.140625" style="85"/>
    <col min="11265" max="11265" width="0" style="85" hidden="1" customWidth="1"/>
    <col min="11266" max="11266" width="81.85546875" style="85" customWidth="1"/>
    <col min="11267" max="11267" width="18.28515625" style="85" customWidth="1"/>
    <col min="11268" max="11268" width="15.7109375" style="85" customWidth="1"/>
    <col min="11269" max="11269" width="25" style="85" customWidth="1"/>
    <col min="11270" max="11271" width="15.42578125" style="85" customWidth="1"/>
    <col min="11272" max="11272" width="16.42578125" style="85" customWidth="1"/>
    <col min="11273" max="11273" width="15.140625" style="85" bestFit="1" customWidth="1"/>
    <col min="11274" max="11274" width="16.5703125" style="85" bestFit="1" customWidth="1"/>
    <col min="11275" max="11275" width="10" style="85" bestFit="1" customWidth="1"/>
    <col min="11276" max="11276" width="9.140625" style="85"/>
    <col min="11277" max="11277" width="22.140625" style="85" bestFit="1" customWidth="1"/>
    <col min="11278" max="11520" width="9.140625" style="85"/>
    <col min="11521" max="11521" width="0" style="85" hidden="1" customWidth="1"/>
    <col min="11522" max="11522" width="81.85546875" style="85" customWidth="1"/>
    <col min="11523" max="11523" width="18.28515625" style="85" customWidth="1"/>
    <col min="11524" max="11524" width="15.7109375" style="85" customWidth="1"/>
    <col min="11525" max="11525" width="25" style="85" customWidth="1"/>
    <col min="11526" max="11527" width="15.42578125" style="85" customWidth="1"/>
    <col min="11528" max="11528" width="16.42578125" style="85" customWidth="1"/>
    <col min="11529" max="11529" width="15.140625" style="85" bestFit="1" customWidth="1"/>
    <col min="11530" max="11530" width="16.5703125" style="85" bestFit="1" customWidth="1"/>
    <col min="11531" max="11531" width="10" style="85" bestFit="1" customWidth="1"/>
    <col min="11532" max="11532" width="9.140625" style="85"/>
    <col min="11533" max="11533" width="22.140625" style="85" bestFit="1" customWidth="1"/>
    <col min="11534" max="11776" width="9.140625" style="85"/>
    <col min="11777" max="11777" width="0" style="85" hidden="1" customWidth="1"/>
    <col min="11778" max="11778" width="81.85546875" style="85" customWidth="1"/>
    <col min="11779" max="11779" width="18.28515625" style="85" customWidth="1"/>
    <col min="11780" max="11780" width="15.7109375" style="85" customWidth="1"/>
    <col min="11781" max="11781" width="25" style="85" customWidth="1"/>
    <col min="11782" max="11783" width="15.42578125" style="85" customWidth="1"/>
    <col min="11784" max="11784" width="16.42578125" style="85" customWidth="1"/>
    <col min="11785" max="11785" width="15.140625" style="85" bestFit="1" customWidth="1"/>
    <col min="11786" max="11786" width="16.5703125" style="85" bestFit="1" customWidth="1"/>
    <col min="11787" max="11787" width="10" style="85" bestFit="1" customWidth="1"/>
    <col min="11788" max="11788" width="9.140625" style="85"/>
    <col min="11789" max="11789" width="22.140625" style="85" bestFit="1" customWidth="1"/>
    <col min="11790" max="12032" width="9.140625" style="85"/>
    <col min="12033" max="12033" width="0" style="85" hidden="1" customWidth="1"/>
    <col min="12034" max="12034" width="81.85546875" style="85" customWidth="1"/>
    <col min="12035" max="12035" width="18.28515625" style="85" customWidth="1"/>
    <col min="12036" max="12036" width="15.7109375" style="85" customWidth="1"/>
    <col min="12037" max="12037" width="25" style="85" customWidth="1"/>
    <col min="12038" max="12039" width="15.42578125" style="85" customWidth="1"/>
    <col min="12040" max="12040" width="16.42578125" style="85" customWidth="1"/>
    <col min="12041" max="12041" width="15.140625" style="85" bestFit="1" customWidth="1"/>
    <col min="12042" max="12042" width="16.5703125" style="85" bestFit="1" customWidth="1"/>
    <col min="12043" max="12043" width="10" style="85" bestFit="1" customWidth="1"/>
    <col min="12044" max="12044" width="9.140625" style="85"/>
    <col min="12045" max="12045" width="22.140625" style="85" bestFit="1" customWidth="1"/>
    <col min="12046" max="12288" width="9.140625" style="85"/>
    <col min="12289" max="12289" width="0" style="85" hidden="1" customWidth="1"/>
    <col min="12290" max="12290" width="81.85546875" style="85" customWidth="1"/>
    <col min="12291" max="12291" width="18.28515625" style="85" customWidth="1"/>
    <col min="12292" max="12292" width="15.7109375" style="85" customWidth="1"/>
    <col min="12293" max="12293" width="25" style="85" customWidth="1"/>
    <col min="12294" max="12295" width="15.42578125" style="85" customWidth="1"/>
    <col min="12296" max="12296" width="16.42578125" style="85" customWidth="1"/>
    <col min="12297" max="12297" width="15.140625" style="85" bestFit="1" customWidth="1"/>
    <col min="12298" max="12298" width="16.5703125" style="85" bestFit="1" customWidth="1"/>
    <col min="12299" max="12299" width="10" style="85" bestFit="1" customWidth="1"/>
    <col min="12300" max="12300" width="9.140625" style="85"/>
    <col min="12301" max="12301" width="22.140625" style="85" bestFit="1" customWidth="1"/>
    <col min="12302" max="12544" width="9.140625" style="85"/>
    <col min="12545" max="12545" width="0" style="85" hidden="1" customWidth="1"/>
    <col min="12546" max="12546" width="81.85546875" style="85" customWidth="1"/>
    <col min="12547" max="12547" width="18.28515625" style="85" customWidth="1"/>
    <col min="12548" max="12548" width="15.7109375" style="85" customWidth="1"/>
    <col min="12549" max="12549" width="25" style="85" customWidth="1"/>
    <col min="12550" max="12551" width="15.42578125" style="85" customWidth="1"/>
    <col min="12552" max="12552" width="16.42578125" style="85" customWidth="1"/>
    <col min="12553" max="12553" width="15.140625" style="85" bestFit="1" customWidth="1"/>
    <col min="12554" max="12554" width="16.5703125" style="85" bestFit="1" customWidth="1"/>
    <col min="12555" max="12555" width="10" style="85" bestFit="1" customWidth="1"/>
    <col min="12556" max="12556" width="9.140625" style="85"/>
    <col min="12557" max="12557" width="22.140625" style="85" bestFit="1" customWidth="1"/>
    <col min="12558" max="12800" width="9.140625" style="85"/>
    <col min="12801" max="12801" width="0" style="85" hidden="1" customWidth="1"/>
    <col min="12802" max="12802" width="81.85546875" style="85" customWidth="1"/>
    <col min="12803" max="12803" width="18.28515625" style="85" customWidth="1"/>
    <col min="12804" max="12804" width="15.7109375" style="85" customWidth="1"/>
    <col min="12805" max="12805" width="25" style="85" customWidth="1"/>
    <col min="12806" max="12807" width="15.42578125" style="85" customWidth="1"/>
    <col min="12808" max="12808" width="16.42578125" style="85" customWidth="1"/>
    <col min="12809" max="12809" width="15.140625" style="85" bestFit="1" customWidth="1"/>
    <col min="12810" max="12810" width="16.5703125" style="85" bestFit="1" customWidth="1"/>
    <col min="12811" max="12811" width="10" style="85" bestFit="1" customWidth="1"/>
    <col min="12812" max="12812" width="9.140625" style="85"/>
    <col min="12813" max="12813" width="22.140625" style="85" bestFit="1" customWidth="1"/>
    <col min="12814" max="13056" width="9.140625" style="85"/>
    <col min="13057" max="13057" width="0" style="85" hidden="1" customWidth="1"/>
    <col min="13058" max="13058" width="81.85546875" style="85" customWidth="1"/>
    <col min="13059" max="13059" width="18.28515625" style="85" customWidth="1"/>
    <col min="13060" max="13060" width="15.7109375" style="85" customWidth="1"/>
    <col min="13061" max="13061" width="25" style="85" customWidth="1"/>
    <col min="13062" max="13063" width="15.42578125" style="85" customWidth="1"/>
    <col min="13064" max="13064" width="16.42578125" style="85" customWidth="1"/>
    <col min="13065" max="13065" width="15.140625" style="85" bestFit="1" customWidth="1"/>
    <col min="13066" max="13066" width="16.5703125" style="85" bestFit="1" customWidth="1"/>
    <col min="13067" max="13067" width="10" style="85" bestFit="1" customWidth="1"/>
    <col min="13068" max="13068" width="9.140625" style="85"/>
    <col min="13069" max="13069" width="22.140625" style="85" bestFit="1" customWidth="1"/>
    <col min="13070" max="13312" width="9.140625" style="85"/>
    <col min="13313" max="13313" width="0" style="85" hidden="1" customWidth="1"/>
    <col min="13314" max="13314" width="81.85546875" style="85" customWidth="1"/>
    <col min="13315" max="13315" width="18.28515625" style="85" customWidth="1"/>
    <col min="13316" max="13316" width="15.7109375" style="85" customWidth="1"/>
    <col min="13317" max="13317" width="25" style="85" customWidth="1"/>
    <col min="13318" max="13319" width="15.42578125" style="85" customWidth="1"/>
    <col min="13320" max="13320" width="16.42578125" style="85" customWidth="1"/>
    <col min="13321" max="13321" width="15.140625" style="85" bestFit="1" customWidth="1"/>
    <col min="13322" max="13322" width="16.5703125" style="85" bestFit="1" customWidth="1"/>
    <col min="13323" max="13323" width="10" style="85" bestFit="1" customWidth="1"/>
    <col min="13324" max="13324" width="9.140625" style="85"/>
    <col min="13325" max="13325" width="22.140625" style="85" bestFit="1" customWidth="1"/>
    <col min="13326" max="13568" width="9.140625" style="85"/>
    <col min="13569" max="13569" width="0" style="85" hidden="1" customWidth="1"/>
    <col min="13570" max="13570" width="81.85546875" style="85" customWidth="1"/>
    <col min="13571" max="13571" width="18.28515625" style="85" customWidth="1"/>
    <col min="13572" max="13572" width="15.7109375" style="85" customWidth="1"/>
    <col min="13573" max="13573" width="25" style="85" customWidth="1"/>
    <col min="13574" max="13575" width="15.42578125" style="85" customWidth="1"/>
    <col min="13576" max="13576" width="16.42578125" style="85" customWidth="1"/>
    <col min="13577" max="13577" width="15.140625" style="85" bestFit="1" customWidth="1"/>
    <col min="13578" max="13578" width="16.5703125" style="85" bestFit="1" customWidth="1"/>
    <col min="13579" max="13579" width="10" style="85" bestFit="1" customWidth="1"/>
    <col min="13580" max="13580" width="9.140625" style="85"/>
    <col min="13581" max="13581" width="22.140625" style="85" bestFit="1" customWidth="1"/>
    <col min="13582" max="13824" width="9.140625" style="85"/>
    <col min="13825" max="13825" width="0" style="85" hidden="1" customWidth="1"/>
    <col min="13826" max="13826" width="81.85546875" style="85" customWidth="1"/>
    <col min="13827" max="13827" width="18.28515625" style="85" customWidth="1"/>
    <col min="13828" max="13828" width="15.7109375" style="85" customWidth="1"/>
    <col min="13829" max="13829" width="25" style="85" customWidth="1"/>
    <col min="13830" max="13831" width="15.42578125" style="85" customWidth="1"/>
    <col min="13832" max="13832" width="16.42578125" style="85" customWidth="1"/>
    <col min="13833" max="13833" width="15.140625" style="85" bestFit="1" customWidth="1"/>
    <col min="13834" max="13834" width="16.5703125" style="85" bestFit="1" customWidth="1"/>
    <col min="13835" max="13835" width="10" style="85" bestFit="1" customWidth="1"/>
    <col min="13836" max="13836" width="9.140625" style="85"/>
    <col min="13837" max="13837" width="22.140625" style="85" bestFit="1" customWidth="1"/>
    <col min="13838" max="14080" width="9.140625" style="85"/>
    <col min="14081" max="14081" width="0" style="85" hidden="1" customWidth="1"/>
    <col min="14082" max="14082" width="81.85546875" style="85" customWidth="1"/>
    <col min="14083" max="14083" width="18.28515625" style="85" customWidth="1"/>
    <col min="14084" max="14084" width="15.7109375" style="85" customWidth="1"/>
    <col min="14085" max="14085" width="25" style="85" customWidth="1"/>
    <col min="14086" max="14087" width="15.42578125" style="85" customWidth="1"/>
    <col min="14088" max="14088" width="16.42578125" style="85" customWidth="1"/>
    <col min="14089" max="14089" width="15.140625" style="85" bestFit="1" customWidth="1"/>
    <col min="14090" max="14090" width="16.5703125" style="85" bestFit="1" customWidth="1"/>
    <col min="14091" max="14091" width="10" style="85" bestFit="1" customWidth="1"/>
    <col min="14092" max="14092" width="9.140625" style="85"/>
    <col min="14093" max="14093" width="22.140625" style="85" bestFit="1" customWidth="1"/>
    <col min="14094" max="14336" width="9.140625" style="85"/>
    <col min="14337" max="14337" width="0" style="85" hidden="1" customWidth="1"/>
    <col min="14338" max="14338" width="81.85546875" style="85" customWidth="1"/>
    <col min="14339" max="14339" width="18.28515625" style="85" customWidth="1"/>
    <col min="14340" max="14340" width="15.7109375" style="85" customWidth="1"/>
    <col min="14341" max="14341" width="25" style="85" customWidth="1"/>
    <col min="14342" max="14343" width="15.42578125" style="85" customWidth="1"/>
    <col min="14344" max="14344" width="16.42578125" style="85" customWidth="1"/>
    <col min="14345" max="14345" width="15.140625" style="85" bestFit="1" customWidth="1"/>
    <col min="14346" max="14346" width="16.5703125" style="85" bestFit="1" customWidth="1"/>
    <col min="14347" max="14347" width="10" style="85" bestFit="1" customWidth="1"/>
    <col min="14348" max="14348" width="9.140625" style="85"/>
    <col min="14349" max="14349" width="22.140625" style="85" bestFit="1" customWidth="1"/>
    <col min="14350" max="14592" width="9.140625" style="85"/>
    <col min="14593" max="14593" width="0" style="85" hidden="1" customWidth="1"/>
    <col min="14594" max="14594" width="81.85546875" style="85" customWidth="1"/>
    <col min="14595" max="14595" width="18.28515625" style="85" customWidth="1"/>
    <col min="14596" max="14596" width="15.7109375" style="85" customWidth="1"/>
    <col min="14597" max="14597" width="25" style="85" customWidth="1"/>
    <col min="14598" max="14599" width="15.42578125" style="85" customWidth="1"/>
    <col min="14600" max="14600" width="16.42578125" style="85" customWidth="1"/>
    <col min="14601" max="14601" width="15.140625" style="85" bestFit="1" customWidth="1"/>
    <col min="14602" max="14602" width="16.5703125" style="85" bestFit="1" customWidth="1"/>
    <col min="14603" max="14603" width="10" style="85" bestFit="1" customWidth="1"/>
    <col min="14604" max="14604" width="9.140625" style="85"/>
    <col min="14605" max="14605" width="22.140625" style="85" bestFit="1" customWidth="1"/>
    <col min="14606" max="14848" width="9.140625" style="85"/>
    <col min="14849" max="14849" width="0" style="85" hidden="1" customWidth="1"/>
    <col min="14850" max="14850" width="81.85546875" style="85" customWidth="1"/>
    <col min="14851" max="14851" width="18.28515625" style="85" customWidth="1"/>
    <col min="14852" max="14852" width="15.7109375" style="85" customWidth="1"/>
    <col min="14853" max="14853" width="25" style="85" customWidth="1"/>
    <col min="14854" max="14855" width="15.42578125" style="85" customWidth="1"/>
    <col min="14856" max="14856" width="16.42578125" style="85" customWidth="1"/>
    <col min="14857" max="14857" width="15.140625" style="85" bestFit="1" customWidth="1"/>
    <col min="14858" max="14858" width="16.5703125" style="85" bestFit="1" customWidth="1"/>
    <col min="14859" max="14859" width="10" style="85" bestFit="1" customWidth="1"/>
    <col min="14860" max="14860" width="9.140625" style="85"/>
    <col min="14861" max="14861" width="22.140625" style="85" bestFit="1" customWidth="1"/>
    <col min="14862" max="15104" width="9.140625" style="85"/>
    <col min="15105" max="15105" width="0" style="85" hidden="1" customWidth="1"/>
    <col min="15106" max="15106" width="81.85546875" style="85" customWidth="1"/>
    <col min="15107" max="15107" width="18.28515625" style="85" customWidth="1"/>
    <col min="15108" max="15108" width="15.7109375" style="85" customWidth="1"/>
    <col min="15109" max="15109" width="25" style="85" customWidth="1"/>
    <col min="15110" max="15111" width="15.42578125" style="85" customWidth="1"/>
    <col min="15112" max="15112" width="16.42578125" style="85" customWidth="1"/>
    <col min="15113" max="15113" width="15.140625" style="85" bestFit="1" customWidth="1"/>
    <col min="15114" max="15114" width="16.5703125" style="85" bestFit="1" customWidth="1"/>
    <col min="15115" max="15115" width="10" style="85" bestFit="1" customWidth="1"/>
    <col min="15116" max="15116" width="9.140625" style="85"/>
    <col min="15117" max="15117" width="22.140625" style="85" bestFit="1" customWidth="1"/>
    <col min="15118" max="15360" width="9.140625" style="85"/>
    <col min="15361" max="15361" width="0" style="85" hidden="1" customWidth="1"/>
    <col min="15362" max="15362" width="81.85546875" style="85" customWidth="1"/>
    <col min="15363" max="15363" width="18.28515625" style="85" customWidth="1"/>
    <col min="15364" max="15364" width="15.7109375" style="85" customWidth="1"/>
    <col min="15365" max="15365" width="25" style="85" customWidth="1"/>
    <col min="15366" max="15367" width="15.42578125" style="85" customWidth="1"/>
    <col min="15368" max="15368" width="16.42578125" style="85" customWidth="1"/>
    <col min="15369" max="15369" width="15.140625" style="85" bestFit="1" customWidth="1"/>
    <col min="15370" max="15370" width="16.5703125" style="85" bestFit="1" customWidth="1"/>
    <col min="15371" max="15371" width="10" style="85" bestFit="1" customWidth="1"/>
    <col min="15372" max="15372" width="9.140625" style="85"/>
    <col min="15373" max="15373" width="22.140625" style="85" bestFit="1" customWidth="1"/>
    <col min="15374" max="15616" width="9.140625" style="85"/>
    <col min="15617" max="15617" width="0" style="85" hidden="1" customWidth="1"/>
    <col min="15618" max="15618" width="81.85546875" style="85" customWidth="1"/>
    <col min="15619" max="15619" width="18.28515625" style="85" customWidth="1"/>
    <col min="15620" max="15620" width="15.7109375" style="85" customWidth="1"/>
    <col min="15621" max="15621" width="25" style="85" customWidth="1"/>
    <col min="15622" max="15623" width="15.42578125" style="85" customWidth="1"/>
    <col min="15624" max="15624" width="16.42578125" style="85" customWidth="1"/>
    <col min="15625" max="15625" width="15.140625" style="85" bestFit="1" customWidth="1"/>
    <col min="15626" max="15626" width="16.5703125" style="85" bestFit="1" customWidth="1"/>
    <col min="15627" max="15627" width="10" style="85" bestFit="1" customWidth="1"/>
    <col min="15628" max="15628" width="9.140625" style="85"/>
    <col min="15629" max="15629" width="22.140625" style="85" bestFit="1" customWidth="1"/>
    <col min="15630" max="15872" width="9.140625" style="85"/>
    <col min="15873" max="15873" width="0" style="85" hidden="1" customWidth="1"/>
    <col min="15874" max="15874" width="81.85546875" style="85" customWidth="1"/>
    <col min="15875" max="15875" width="18.28515625" style="85" customWidth="1"/>
    <col min="15876" max="15876" width="15.7109375" style="85" customWidth="1"/>
    <col min="15877" max="15877" width="25" style="85" customWidth="1"/>
    <col min="15878" max="15879" width="15.42578125" style="85" customWidth="1"/>
    <col min="15880" max="15880" width="16.42578125" style="85" customWidth="1"/>
    <col min="15881" max="15881" width="15.140625" style="85" bestFit="1" customWidth="1"/>
    <col min="15882" max="15882" width="16.5703125" style="85" bestFit="1" customWidth="1"/>
    <col min="15883" max="15883" width="10" style="85" bestFit="1" customWidth="1"/>
    <col min="15884" max="15884" width="9.140625" style="85"/>
    <col min="15885" max="15885" width="22.140625" style="85" bestFit="1" customWidth="1"/>
    <col min="15886" max="16128" width="9.140625" style="85"/>
    <col min="16129" max="16129" width="0" style="85" hidden="1" customWidth="1"/>
    <col min="16130" max="16130" width="81.85546875" style="85" customWidth="1"/>
    <col min="16131" max="16131" width="18.28515625" style="85" customWidth="1"/>
    <col min="16132" max="16132" width="15.7109375" style="85" customWidth="1"/>
    <col min="16133" max="16133" width="25" style="85" customWidth="1"/>
    <col min="16134" max="16135" width="15.42578125" style="85" customWidth="1"/>
    <col min="16136" max="16136" width="16.42578125" style="85" customWidth="1"/>
    <col min="16137" max="16137" width="15.140625" style="85" bestFit="1" customWidth="1"/>
    <col min="16138" max="16138" width="16.5703125" style="85" bestFit="1" customWidth="1"/>
    <col min="16139" max="16139" width="10" style="85" bestFit="1" customWidth="1"/>
    <col min="16140" max="16140" width="9.140625" style="85"/>
    <col min="16141" max="16141" width="22.140625" style="85" bestFit="1" customWidth="1"/>
    <col min="16142" max="16384" width="9.140625" style="85"/>
  </cols>
  <sheetData>
    <row r="1" spans="2:13" hidden="1" x14ac:dyDescent="0.25">
      <c r="B1" s="1" t="s">
        <v>0</v>
      </c>
      <c r="C1" s="2"/>
      <c r="D1" s="2"/>
      <c r="E1" s="2"/>
      <c r="F1" s="2"/>
      <c r="G1" s="2"/>
      <c r="H1" s="3"/>
    </row>
    <row r="2" spans="2:13" hidden="1" x14ac:dyDescent="0.25">
      <c r="B2" s="7" t="s">
        <v>1</v>
      </c>
      <c r="C2" s="8"/>
      <c r="D2" s="8"/>
      <c r="E2" s="8"/>
      <c r="F2" s="8"/>
      <c r="G2" s="8"/>
      <c r="H2" s="9"/>
    </row>
    <row r="3" spans="2:13" x14ac:dyDescent="0.25">
      <c r="B3" s="117" t="s">
        <v>2</v>
      </c>
      <c r="C3" s="118"/>
      <c r="D3" s="119"/>
      <c r="E3" s="120"/>
      <c r="F3" s="120"/>
      <c r="G3" s="120"/>
      <c r="H3" s="121"/>
    </row>
    <row r="4" spans="2:13" ht="45" x14ac:dyDescent="0.25">
      <c r="B4" s="208" t="s">
        <v>390</v>
      </c>
      <c r="C4" s="118"/>
      <c r="D4" s="166"/>
      <c r="E4" s="118"/>
      <c r="F4" s="118"/>
      <c r="G4" s="118"/>
      <c r="H4" s="167"/>
    </row>
    <row r="5" spans="2:13" x14ac:dyDescent="0.25">
      <c r="B5" s="17" t="s">
        <v>4</v>
      </c>
      <c r="C5" s="17"/>
      <c r="D5" s="17"/>
      <c r="E5" s="17"/>
      <c r="F5" s="17"/>
      <c r="G5" s="17"/>
      <c r="H5" s="17"/>
      <c r="I5" s="17"/>
    </row>
    <row r="6" spans="2:13" x14ac:dyDescent="0.25">
      <c r="B6" s="117"/>
      <c r="C6" s="125"/>
      <c r="D6" s="126"/>
      <c r="E6" s="125"/>
      <c r="F6" s="125"/>
      <c r="G6" s="125"/>
      <c r="H6" s="127"/>
    </row>
    <row r="7" spans="2:13" s="6" customFormat="1" ht="35.1" customHeight="1" x14ac:dyDescent="0.25">
      <c r="B7" s="21" t="s">
        <v>5</v>
      </c>
      <c r="C7" s="21" t="s">
        <v>6</v>
      </c>
      <c r="D7" s="22" t="s">
        <v>7</v>
      </c>
      <c r="E7" s="23" t="s">
        <v>8</v>
      </c>
      <c r="F7" s="24" t="s">
        <v>9</v>
      </c>
      <c r="G7" s="24" t="s">
        <v>10</v>
      </c>
      <c r="H7" s="209" t="s">
        <v>11</v>
      </c>
      <c r="I7" s="4"/>
      <c r="J7" s="5"/>
    </row>
    <row r="8" spans="2:13" s="6" customFormat="1" x14ac:dyDescent="0.25">
      <c r="B8" s="10" t="s">
        <v>12</v>
      </c>
      <c r="C8" s="26"/>
      <c r="D8" s="94"/>
      <c r="E8" s="28"/>
      <c r="F8" s="29"/>
      <c r="G8" s="210"/>
      <c r="H8" s="33"/>
      <c r="I8" s="4"/>
      <c r="J8" s="5"/>
    </row>
    <row r="9" spans="2:13" s="6" customFormat="1" x14ac:dyDescent="0.25">
      <c r="B9" s="10" t="s">
        <v>13</v>
      </c>
      <c r="C9" s="26"/>
      <c r="D9" s="94"/>
      <c r="E9" s="28"/>
      <c r="F9" s="29"/>
      <c r="G9" s="210"/>
      <c r="H9" s="33"/>
      <c r="I9" s="4"/>
      <c r="J9" s="5"/>
    </row>
    <row r="10" spans="2:13" s="6" customFormat="1" x14ac:dyDescent="0.25">
      <c r="B10" s="34" t="s">
        <v>14</v>
      </c>
      <c r="C10" s="26"/>
      <c r="D10" s="94"/>
      <c r="E10" s="28"/>
      <c r="F10" s="29"/>
      <c r="G10" s="210"/>
      <c r="H10" s="33"/>
      <c r="I10" s="4"/>
      <c r="J10" s="4"/>
    </row>
    <row r="11" spans="2:13" s="6" customFormat="1" x14ac:dyDescent="0.25">
      <c r="B11" s="54" t="s">
        <v>391</v>
      </c>
      <c r="C11" s="211" t="s">
        <v>16</v>
      </c>
      <c r="D11" s="212">
        <v>450</v>
      </c>
      <c r="E11" s="213">
        <v>4702.88</v>
      </c>
      <c r="F11" s="70">
        <v>5.45</v>
      </c>
      <c r="G11" s="214">
        <v>5.8799000000000001</v>
      </c>
      <c r="H11" s="47" t="s">
        <v>392</v>
      </c>
      <c r="I11" s="4"/>
      <c r="J11" s="215"/>
      <c r="K11" s="215"/>
      <c r="L11" s="216"/>
      <c r="M11" s="216"/>
    </row>
    <row r="12" spans="2:13" s="6" customFormat="1" x14ac:dyDescent="0.25">
      <c r="B12" s="54" t="s">
        <v>245</v>
      </c>
      <c r="C12" s="211" t="s">
        <v>16</v>
      </c>
      <c r="D12" s="212">
        <v>430</v>
      </c>
      <c r="E12" s="213">
        <v>4434.18</v>
      </c>
      <c r="F12" s="70">
        <v>5.14</v>
      </c>
      <c r="G12" s="214">
        <v>6.2431000000000001</v>
      </c>
      <c r="H12" s="47" t="s">
        <v>246</v>
      </c>
      <c r="I12" s="4"/>
      <c r="J12" s="215"/>
      <c r="K12" s="215"/>
      <c r="L12" s="216"/>
      <c r="M12" s="216"/>
    </row>
    <row r="13" spans="2:13" s="6" customFormat="1" x14ac:dyDescent="0.25">
      <c r="B13" s="54" t="s">
        <v>393</v>
      </c>
      <c r="C13" s="211" t="s">
        <v>16</v>
      </c>
      <c r="D13" s="212">
        <v>350</v>
      </c>
      <c r="E13" s="213">
        <v>3684.2</v>
      </c>
      <c r="F13" s="70">
        <v>4.2699999999999996</v>
      </c>
      <c r="G13" s="214">
        <v>5.375</v>
      </c>
      <c r="H13" s="47" t="s">
        <v>394</v>
      </c>
      <c r="I13" s="4"/>
      <c r="J13" s="215"/>
      <c r="K13" s="215"/>
      <c r="L13" s="216"/>
      <c r="M13" s="216"/>
    </row>
    <row r="14" spans="2:13" s="6" customFormat="1" x14ac:dyDescent="0.25">
      <c r="B14" s="54" t="s">
        <v>306</v>
      </c>
      <c r="C14" s="211" t="s">
        <v>16</v>
      </c>
      <c r="D14" s="212">
        <v>250</v>
      </c>
      <c r="E14" s="213">
        <v>2646.14</v>
      </c>
      <c r="F14" s="70">
        <v>3.07</v>
      </c>
      <c r="G14" s="214">
        <v>5.1498999999999997</v>
      </c>
      <c r="H14" s="47" t="s">
        <v>307</v>
      </c>
      <c r="I14" s="4"/>
      <c r="J14" s="215"/>
      <c r="K14" s="215"/>
      <c r="L14" s="216"/>
      <c r="M14" s="216"/>
    </row>
    <row r="15" spans="2:13" s="6" customFormat="1" x14ac:dyDescent="0.25">
      <c r="B15" s="54" t="s">
        <v>395</v>
      </c>
      <c r="C15" s="211" t="s">
        <v>16</v>
      </c>
      <c r="D15" s="212">
        <v>250</v>
      </c>
      <c r="E15" s="213">
        <v>2625.78</v>
      </c>
      <c r="F15" s="70">
        <v>3.04</v>
      </c>
      <c r="G15" s="214">
        <v>5.375</v>
      </c>
      <c r="H15" s="47" t="s">
        <v>396</v>
      </c>
      <c r="I15" s="4"/>
      <c r="J15" s="215"/>
      <c r="K15" s="215"/>
      <c r="L15" s="216"/>
      <c r="M15" s="216"/>
    </row>
    <row r="16" spans="2:13" s="6" customFormat="1" x14ac:dyDescent="0.25">
      <c r="B16" s="54" t="s">
        <v>397</v>
      </c>
      <c r="C16" s="211" t="s">
        <v>19</v>
      </c>
      <c r="D16" s="212">
        <v>250</v>
      </c>
      <c r="E16" s="213">
        <v>2618.1999999999998</v>
      </c>
      <c r="F16" s="70">
        <v>3.03</v>
      </c>
      <c r="G16" s="214">
        <v>5.3101000000000003</v>
      </c>
      <c r="H16" s="47" t="s">
        <v>398</v>
      </c>
      <c r="I16" s="4"/>
      <c r="J16" s="215"/>
      <c r="K16" s="215"/>
      <c r="L16" s="216"/>
      <c r="M16" s="216"/>
    </row>
    <row r="17" spans="2:13" s="6" customFormat="1" x14ac:dyDescent="0.25">
      <c r="B17" s="54" t="s">
        <v>399</v>
      </c>
      <c r="C17" s="211" t="s">
        <v>16</v>
      </c>
      <c r="D17" s="212">
        <v>250</v>
      </c>
      <c r="E17" s="213">
        <v>2604.65</v>
      </c>
      <c r="F17" s="70">
        <v>3.02</v>
      </c>
      <c r="G17" s="214">
        <v>5.94</v>
      </c>
      <c r="H17" s="47" t="s">
        <v>400</v>
      </c>
      <c r="I17" s="4"/>
      <c r="J17" s="215"/>
      <c r="K17" s="215"/>
      <c r="L17" s="216"/>
      <c r="M17" s="216"/>
    </row>
    <row r="18" spans="2:13" s="6" customFormat="1" x14ac:dyDescent="0.25">
      <c r="B18" s="54" t="s">
        <v>231</v>
      </c>
      <c r="C18" s="211" t="s">
        <v>221</v>
      </c>
      <c r="D18" s="212">
        <v>250</v>
      </c>
      <c r="E18" s="213">
        <v>2601.0100000000002</v>
      </c>
      <c r="F18" s="70">
        <v>3.01</v>
      </c>
      <c r="G18" s="214">
        <v>5.4249000000000001</v>
      </c>
      <c r="H18" s="47" t="s">
        <v>232</v>
      </c>
      <c r="I18" s="4"/>
      <c r="J18" s="215"/>
      <c r="K18" s="215"/>
      <c r="L18" s="216"/>
      <c r="M18" s="216"/>
    </row>
    <row r="19" spans="2:13" s="6" customFormat="1" x14ac:dyDescent="0.25">
      <c r="B19" s="54" t="s">
        <v>401</v>
      </c>
      <c r="C19" s="211" t="s">
        <v>32</v>
      </c>
      <c r="D19" s="212">
        <v>250</v>
      </c>
      <c r="E19" s="213">
        <v>2588.2600000000002</v>
      </c>
      <c r="F19" s="70">
        <v>3</v>
      </c>
      <c r="G19" s="214">
        <v>5.0949</v>
      </c>
      <c r="H19" s="47" t="s">
        <v>402</v>
      </c>
      <c r="I19" s="4"/>
      <c r="J19" s="215"/>
      <c r="K19" s="215"/>
      <c r="L19" s="216"/>
      <c r="M19" s="216"/>
    </row>
    <row r="20" spans="2:13" s="6" customFormat="1" x14ac:dyDescent="0.25">
      <c r="B20" s="54" t="s">
        <v>403</v>
      </c>
      <c r="C20" s="211" t="s">
        <v>404</v>
      </c>
      <c r="D20" s="212">
        <v>250000</v>
      </c>
      <c r="E20" s="213">
        <v>2557.4499999999998</v>
      </c>
      <c r="F20" s="70">
        <v>2.96</v>
      </c>
      <c r="G20" s="214">
        <v>7.0750000000000002</v>
      </c>
      <c r="H20" s="47" t="s">
        <v>405</v>
      </c>
      <c r="I20" s="4"/>
      <c r="J20" s="215"/>
      <c r="K20" s="215"/>
      <c r="L20" s="216"/>
      <c r="M20" s="216"/>
    </row>
    <row r="21" spans="2:13" s="6" customFormat="1" x14ac:dyDescent="0.25">
      <c r="B21" s="54" t="s">
        <v>406</v>
      </c>
      <c r="C21" s="211" t="s">
        <v>16</v>
      </c>
      <c r="D21" s="212">
        <v>250</v>
      </c>
      <c r="E21" s="213">
        <v>2524.52</v>
      </c>
      <c r="F21" s="70">
        <v>2.93</v>
      </c>
      <c r="G21" s="214">
        <v>6.0000999999999998</v>
      </c>
      <c r="H21" s="47" t="s">
        <v>407</v>
      </c>
      <c r="I21" s="4"/>
      <c r="J21" s="215"/>
      <c r="K21" s="215"/>
      <c r="L21" s="216"/>
      <c r="M21" s="216"/>
    </row>
    <row r="22" spans="2:13" s="6" customFormat="1" x14ac:dyDescent="0.25">
      <c r="B22" s="54" t="s">
        <v>408</v>
      </c>
      <c r="C22" s="211" t="s">
        <v>16</v>
      </c>
      <c r="D22" s="212">
        <v>250</v>
      </c>
      <c r="E22" s="213">
        <v>2499.21</v>
      </c>
      <c r="F22" s="70">
        <v>2.9</v>
      </c>
      <c r="G22" s="214">
        <v>6.1649000000000003</v>
      </c>
      <c r="H22" s="47" t="s">
        <v>409</v>
      </c>
      <c r="I22" s="4"/>
      <c r="J22" s="215"/>
      <c r="K22" s="215"/>
      <c r="L22" s="216"/>
      <c r="M22" s="216"/>
    </row>
    <row r="23" spans="2:13" s="6" customFormat="1" x14ac:dyDescent="0.25">
      <c r="B23" s="54" t="s">
        <v>410</v>
      </c>
      <c r="C23" s="211" t="s">
        <v>16</v>
      </c>
      <c r="D23" s="212">
        <v>250</v>
      </c>
      <c r="E23" s="213">
        <v>2488.6999999999998</v>
      </c>
      <c r="F23" s="70">
        <v>2.88</v>
      </c>
      <c r="G23" s="214">
        <v>7.3650000000000002</v>
      </c>
      <c r="H23" s="47" t="s">
        <v>411</v>
      </c>
      <c r="I23" s="4"/>
      <c r="J23" s="215"/>
      <c r="K23" s="215"/>
      <c r="L23" s="216"/>
      <c r="M23" s="216"/>
    </row>
    <row r="24" spans="2:13" s="6" customFormat="1" x14ac:dyDescent="0.25">
      <c r="B24" s="54" t="s">
        <v>412</v>
      </c>
      <c r="C24" s="211" t="s">
        <v>413</v>
      </c>
      <c r="D24" s="212">
        <v>100</v>
      </c>
      <c r="E24" s="213">
        <v>1029.51</v>
      </c>
      <c r="F24" s="70">
        <v>1.19</v>
      </c>
      <c r="G24" s="214">
        <v>6.5750000000000002</v>
      </c>
      <c r="H24" s="47" t="s">
        <v>414</v>
      </c>
      <c r="I24" s="4"/>
      <c r="J24" s="215"/>
      <c r="K24" s="215"/>
      <c r="L24" s="216"/>
      <c r="M24" s="216"/>
    </row>
    <row r="25" spans="2:13" s="6" customFormat="1" x14ac:dyDescent="0.25">
      <c r="B25" s="54" t="s">
        <v>415</v>
      </c>
      <c r="C25" s="211" t="s">
        <v>16</v>
      </c>
      <c r="D25" s="212">
        <v>100</v>
      </c>
      <c r="E25" s="213">
        <v>1022.86</v>
      </c>
      <c r="F25" s="70">
        <v>1.19</v>
      </c>
      <c r="G25" s="214">
        <v>5.15</v>
      </c>
      <c r="H25" s="47" t="s">
        <v>416</v>
      </c>
      <c r="I25" s="4"/>
      <c r="J25" s="215"/>
      <c r="K25" s="215"/>
      <c r="L25" s="216"/>
      <c r="M25" s="216"/>
    </row>
    <row r="26" spans="2:13" s="6" customFormat="1" x14ac:dyDescent="0.25">
      <c r="B26" s="54" t="s">
        <v>417</v>
      </c>
      <c r="C26" s="211" t="s">
        <v>16</v>
      </c>
      <c r="D26" s="212">
        <v>1000</v>
      </c>
      <c r="E26" s="213">
        <v>1014.12</v>
      </c>
      <c r="F26" s="70">
        <v>1.18</v>
      </c>
      <c r="G26" s="214">
        <v>7.2572999999999999</v>
      </c>
      <c r="H26" s="47" t="s">
        <v>418</v>
      </c>
      <c r="I26" s="4"/>
      <c r="J26" s="215"/>
      <c r="K26" s="215"/>
      <c r="L26" s="216"/>
      <c r="M26" s="216"/>
    </row>
    <row r="27" spans="2:13" s="6" customFormat="1" x14ac:dyDescent="0.25">
      <c r="B27" s="54" t="s">
        <v>419</v>
      </c>
      <c r="C27" s="211" t="s">
        <v>224</v>
      </c>
      <c r="D27" s="212">
        <v>100</v>
      </c>
      <c r="E27" s="213">
        <v>1012.03</v>
      </c>
      <c r="F27" s="70">
        <v>1.17</v>
      </c>
      <c r="G27" s="214">
        <v>7.0279999999999996</v>
      </c>
      <c r="H27" s="47" t="s">
        <v>420</v>
      </c>
      <c r="I27" s="4"/>
      <c r="J27" s="215"/>
      <c r="K27" s="215"/>
      <c r="L27" s="216"/>
      <c r="M27" s="216"/>
    </row>
    <row r="28" spans="2:13" s="6" customFormat="1" x14ac:dyDescent="0.25">
      <c r="B28" s="54" t="s">
        <v>421</v>
      </c>
      <c r="C28" s="211" t="s">
        <v>16</v>
      </c>
      <c r="D28" s="212">
        <v>100</v>
      </c>
      <c r="E28" s="213">
        <v>992.73</v>
      </c>
      <c r="F28" s="70">
        <v>1.1499999999999999</v>
      </c>
      <c r="G28" s="214">
        <v>7.04</v>
      </c>
      <c r="H28" s="47" t="s">
        <v>422</v>
      </c>
      <c r="I28" s="4"/>
      <c r="J28" s="215"/>
      <c r="K28" s="215"/>
      <c r="L28" s="216"/>
      <c r="M28" s="216"/>
    </row>
    <row r="29" spans="2:13" s="6" customFormat="1" x14ac:dyDescent="0.25">
      <c r="B29" s="54" t="s">
        <v>423</v>
      </c>
      <c r="C29" s="211" t="s">
        <v>32</v>
      </c>
      <c r="D29" s="212">
        <v>50</v>
      </c>
      <c r="E29" s="213">
        <v>535.98</v>
      </c>
      <c r="F29" s="70">
        <v>0.62</v>
      </c>
      <c r="G29" s="214">
        <v>5.7050000000000001</v>
      </c>
      <c r="H29" s="47" t="s">
        <v>424</v>
      </c>
      <c r="I29" s="4"/>
      <c r="J29" s="215"/>
      <c r="K29" s="215"/>
      <c r="L29" s="216"/>
      <c r="M29" s="216"/>
    </row>
    <row r="30" spans="2:13" s="6" customFormat="1" x14ac:dyDescent="0.25">
      <c r="B30" s="54" t="s">
        <v>425</v>
      </c>
      <c r="C30" s="211" t="s">
        <v>413</v>
      </c>
      <c r="D30" s="212">
        <v>50</v>
      </c>
      <c r="E30" s="213">
        <v>525.24</v>
      </c>
      <c r="F30" s="70">
        <v>0.61</v>
      </c>
      <c r="G30" s="214">
        <v>6.59</v>
      </c>
      <c r="H30" s="47" t="s">
        <v>426</v>
      </c>
      <c r="I30" s="4"/>
      <c r="J30" s="215"/>
      <c r="K30" s="215"/>
      <c r="L30" s="216"/>
      <c r="M30" s="216"/>
    </row>
    <row r="31" spans="2:13" s="6" customFormat="1" x14ac:dyDescent="0.25">
      <c r="B31" s="54" t="s">
        <v>427</v>
      </c>
      <c r="C31" s="211" t="s">
        <v>32</v>
      </c>
      <c r="D31" s="212">
        <v>30</v>
      </c>
      <c r="E31" s="213">
        <v>312.69</v>
      </c>
      <c r="F31" s="70">
        <v>0.36</v>
      </c>
      <c r="G31" s="214">
        <v>6.7241999999999997</v>
      </c>
      <c r="H31" s="47" t="s">
        <v>428</v>
      </c>
      <c r="I31" s="4"/>
      <c r="J31" s="215"/>
      <c r="K31" s="215"/>
      <c r="L31" s="216"/>
      <c r="M31" s="216"/>
    </row>
    <row r="32" spans="2:13" s="6" customFormat="1" x14ac:dyDescent="0.25">
      <c r="B32" s="34" t="s">
        <v>92</v>
      </c>
      <c r="C32" s="34"/>
      <c r="D32" s="60"/>
      <c r="E32" s="217">
        <f>SUM(E11:E31)</f>
        <v>45020.340000000011</v>
      </c>
      <c r="F32" s="52">
        <f>SUM(F11:F31)</f>
        <v>52.169999999999995</v>
      </c>
      <c r="G32" s="105"/>
      <c r="H32" s="47"/>
      <c r="I32" s="4"/>
      <c r="J32" s="203"/>
      <c r="K32" s="188"/>
      <c r="L32" s="216"/>
      <c r="M32" s="216"/>
    </row>
    <row r="33" spans="2:13" s="6" customFormat="1" x14ac:dyDescent="0.25">
      <c r="B33" s="10" t="s">
        <v>429</v>
      </c>
      <c r="C33" s="26"/>
      <c r="D33" s="128"/>
      <c r="E33" s="218"/>
      <c r="F33" s="219"/>
      <c r="G33" s="220"/>
      <c r="H33" s="131"/>
      <c r="I33" s="4"/>
      <c r="J33" s="4"/>
      <c r="L33" s="216"/>
      <c r="M33" s="216"/>
    </row>
    <row r="34" spans="2:13" s="58" customFormat="1" x14ac:dyDescent="0.25">
      <c r="B34" s="10" t="s">
        <v>14</v>
      </c>
      <c r="C34" s="26"/>
      <c r="D34" s="128"/>
      <c r="E34" s="221"/>
      <c r="F34" s="219"/>
      <c r="G34" s="220"/>
      <c r="H34" s="131"/>
      <c r="I34" s="4"/>
      <c r="J34" s="4"/>
      <c r="L34" s="216"/>
      <c r="M34" s="216"/>
    </row>
    <row r="35" spans="2:13" s="58" customFormat="1" x14ac:dyDescent="0.25">
      <c r="B35" s="54" t="s">
        <v>430</v>
      </c>
      <c r="C35" s="43" t="s">
        <v>227</v>
      </c>
      <c r="D35" s="222">
        <v>250</v>
      </c>
      <c r="E35" s="223">
        <v>3107.21</v>
      </c>
      <c r="F35" s="57">
        <v>3.6</v>
      </c>
      <c r="G35" s="224">
        <v>6.2249999999999996</v>
      </c>
      <c r="H35" s="225" t="s">
        <v>431</v>
      </c>
      <c r="I35" s="4"/>
      <c r="J35" s="4"/>
      <c r="L35" s="216"/>
      <c r="M35" s="216"/>
    </row>
    <row r="36" spans="2:13" s="171" customFormat="1" x14ac:dyDescent="0.25">
      <c r="B36" s="34" t="s">
        <v>92</v>
      </c>
      <c r="C36" s="26"/>
      <c r="D36" s="128"/>
      <c r="E36" s="226">
        <f>SUM(E35:E35)</f>
        <v>3107.21</v>
      </c>
      <c r="F36" s="227">
        <f>SUM(F35:F35)</f>
        <v>3.6</v>
      </c>
      <c r="G36" s="228"/>
      <c r="H36" s="47"/>
      <c r="I36" s="4"/>
      <c r="J36" s="4"/>
      <c r="K36" s="6"/>
      <c r="L36" s="216"/>
      <c r="M36" s="216"/>
    </row>
    <row r="37" spans="2:13" s="58" customFormat="1" x14ac:dyDescent="0.25">
      <c r="B37" s="34" t="s">
        <v>432</v>
      </c>
      <c r="C37" s="26"/>
      <c r="D37" s="229"/>
      <c r="E37" s="230"/>
      <c r="F37" s="42"/>
      <c r="G37" s="231"/>
      <c r="H37" s="225"/>
      <c r="I37" s="4"/>
      <c r="J37" s="4"/>
      <c r="L37" s="216"/>
      <c r="M37" s="216"/>
    </row>
    <row r="38" spans="2:13" s="58" customFormat="1" x14ac:dyDescent="0.25">
      <c r="B38" s="54" t="s">
        <v>433</v>
      </c>
      <c r="C38" s="43" t="s">
        <v>434</v>
      </c>
      <c r="D38" s="222">
        <v>32</v>
      </c>
      <c r="E38" s="223">
        <v>3178.25</v>
      </c>
      <c r="F38" s="57">
        <v>3.68</v>
      </c>
      <c r="G38" s="224">
        <v>5.43</v>
      </c>
      <c r="H38" s="225" t="s">
        <v>435</v>
      </c>
      <c r="I38" s="4"/>
      <c r="J38" s="4"/>
      <c r="K38" s="6"/>
      <c r="L38" s="216"/>
      <c r="M38" s="216"/>
    </row>
    <row r="39" spans="2:13" s="58" customFormat="1" x14ac:dyDescent="0.25">
      <c r="B39" s="34" t="s">
        <v>92</v>
      </c>
      <c r="C39" s="26"/>
      <c r="D39" s="229"/>
      <c r="E39" s="217">
        <f>SUM(E38:E38)</f>
        <v>3178.25</v>
      </c>
      <c r="F39" s="52">
        <f>SUM(F38:F38)</f>
        <v>3.68</v>
      </c>
      <c r="G39" s="42"/>
      <c r="H39" s="225"/>
      <c r="I39" s="232"/>
      <c r="J39" s="4"/>
      <c r="K39" s="6"/>
      <c r="L39" s="216"/>
      <c r="M39" s="216"/>
    </row>
    <row r="40" spans="2:13" s="58" customFormat="1" x14ac:dyDescent="0.25">
      <c r="B40" s="10" t="s">
        <v>94</v>
      </c>
      <c r="C40" s="26"/>
      <c r="D40" s="229"/>
      <c r="E40" s="233"/>
      <c r="F40" s="42"/>
      <c r="G40" s="42"/>
      <c r="H40" s="225"/>
      <c r="I40" s="232"/>
      <c r="J40" s="4"/>
      <c r="K40" s="6"/>
      <c r="L40" s="216"/>
      <c r="M40" s="216"/>
    </row>
    <row r="41" spans="2:13" s="58" customFormat="1" x14ac:dyDescent="0.25">
      <c r="B41" s="10" t="s">
        <v>95</v>
      </c>
      <c r="C41" s="26"/>
      <c r="D41" s="229"/>
      <c r="E41" s="233"/>
      <c r="F41" s="42"/>
      <c r="G41" s="42"/>
      <c r="H41" s="225"/>
      <c r="I41" s="232"/>
      <c r="J41" s="4"/>
      <c r="K41" s="6"/>
      <c r="L41" s="216"/>
      <c r="M41" s="216"/>
    </row>
    <row r="42" spans="2:13" s="58" customFormat="1" x14ac:dyDescent="0.25">
      <c r="B42" s="54" t="s">
        <v>436</v>
      </c>
      <c r="C42" s="51" t="s">
        <v>103</v>
      </c>
      <c r="D42" s="234">
        <v>10500000</v>
      </c>
      <c r="E42" s="223">
        <v>10878.11</v>
      </c>
      <c r="F42" s="57">
        <v>12.6</v>
      </c>
      <c r="G42" s="57">
        <v>5.4219999999999997</v>
      </c>
      <c r="H42" s="225" t="s">
        <v>437</v>
      </c>
      <c r="I42" s="232"/>
      <c r="J42" s="4"/>
      <c r="K42" s="6"/>
      <c r="L42" s="216"/>
      <c r="M42" s="216"/>
    </row>
    <row r="43" spans="2:13" s="58" customFormat="1" x14ac:dyDescent="0.25">
      <c r="B43" s="54" t="s">
        <v>297</v>
      </c>
      <c r="C43" s="51" t="s">
        <v>103</v>
      </c>
      <c r="D43" s="234">
        <v>3500000</v>
      </c>
      <c r="E43" s="223">
        <v>3660.76</v>
      </c>
      <c r="F43" s="57">
        <v>4.24</v>
      </c>
      <c r="G43" s="57">
        <v>6.0286999999999997</v>
      </c>
      <c r="H43" s="225" t="s">
        <v>298</v>
      </c>
      <c r="I43" s="232"/>
      <c r="J43" s="4"/>
      <c r="K43" s="6"/>
      <c r="L43" s="216"/>
      <c r="M43" s="216"/>
    </row>
    <row r="44" spans="2:13" s="58" customFormat="1" x14ac:dyDescent="0.25">
      <c r="B44" s="54" t="s">
        <v>215</v>
      </c>
      <c r="C44" s="51" t="s">
        <v>103</v>
      </c>
      <c r="D44" s="234">
        <v>1000000</v>
      </c>
      <c r="E44" s="223">
        <v>998.15</v>
      </c>
      <c r="F44" s="57">
        <v>1.1599999999999999</v>
      </c>
      <c r="G44" s="57">
        <v>6.1506999999999996</v>
      </c>
      <c r="H44" s="225" t="s">
        <v>216</v>
      </c>
      <c r="I44" s="232"/>
      <c r="J44" s="4"/>
      <c r="K44" s="6"/>
      <c r="L44" s="216"/>
      <c r="M44" s="216"/>
    </row>
    <row r="45" spans="2:13" s="58" customFormat="1" x14ac:dyDescent="0.25">
      <c r="B45" s="34" t="s">
        <v>92</v>
      </c>
      <c r="C45" s="26"/>
      <c r="D45" s="229"/>
      <c r="E45" s="217">
        <f>SUM(E42:E44)</f>
        <v>15537.02</v>
      </c>
      <c r="F45" s="235">
        <f>SUM(F42:F44)</f>
        <v>18</v>
      </c>
      <c r="G45" s="42"/>
      <c r="H45" s="225"/>
      <c r="I45" s="232"/>
      <c r="J45" s="4"/>
      <c r="K45" s="6"/>
      <c r="L45" s="216"/>
      <c r="M45" s="216"/>
    </row>
    <row r="46" spans="2:13" s="58" customFormat="1" x14ac:dyDescent="0.25">
      <c r="B46" s="10" t="s">
        <v>99</v>
      </c>
      <c r="C46" s="26"/>
      <c r="D46" s="221"/>
      <c r="E46" s="233"/>
      <c r="F46" s="236"/>
      <c r="G46" s="236"/>
      <c r="H46" s="225"/>
      <c r="I46" s="4"/>
      <c r="J46" s="4"/>
      <c r="K46" s="6"/>
      <c r="L46" s="216"/>
      <c r="M46" s="216"/>
    </row>
    <row r="47" spans="2:13" s="58" customFormat="1" x14ac:dyDescent="0.25">
      <c r="B47" s="10" t="s">
        <v>314</v>
      </c>
      <c r="C47" s="26"/>
      <c r="D47" s="221"/>
      <c r="E47" s="233"/>
      <c r="F47" s="236"/>
      <c r="G47" s="192"/>
      <c r="H47" s="47"/>
      <c r="I47" s="4"/>
      <c r="J47" s="4"/>
      <c r="K47" s="6"/>
      <c r="L47" s="216"/>
      <c r="M47" s="216"/>
    </row>
    <row r="48" spans="2:13" s="58" customFormat="1" x14ac:dyDescent="0.25">
      <c r="B48" s="43" t="s">
        <v>438</v>
      </c>
      <c r="C48" s="51" t="s">
        <v>319</v>
      </c>
      <c r="D48" s="237">
        <v>500</v>
      </c>
      <c r="E48" s="223">
        <v>2454.3200000000002</v>
      </c>
      <c r="F48" s="238">
        <v>2.84</v>
      </c>
      <c r="G48" s="239">
        <v>5.3498999999999999</v>
      </c>
      <c r="H48" s="47" t="s">
        <v>439</v>
      </c>
      <c r="I48" s="4"/>
      <c r="J48" s="4"/>
      <c r="K48" s="6"/>
      <c r="L48" s="216"/>
      <c r="M48" s="216"/>
    </row>
    <row r="49" spans="2:13" s="58" customFormat="1" x14ac:dyDescent="0.25">
      <c r="B49" s="43" t="s">
        <v>440</v>
      </c>
      <c r="C49" s="51" t="s">
        <v>319</v>
      </c>
      <c r="D49" s="237">
        <v>500</v>
      </c>
      <c r="E49" s="223">
        <v>2433.33</v>
      </c>
      <c r="F49" s="238">
        <v>2.82</v>
      </c>
      <c r="G49" s="239">
        <v>5.65</v>
      </c>
      <c r="H49" s="47" t="s">
        <v>441</v>
      </c>
      <c r="I49" s="4"/>
      <c r="J49" s="4"/>
      <c r="K49" s="6"/>
      <c r="L49" s="216"/>
      <c r="M49" s="216"/>
    </row>
    <row r="50" spans="2:13" s="58" customFormat="1" x14ac:dyDescent="0.25">
      <c r="B50" s="43" t="s">
        <v>442</v>
      </c>
      <c r="C50" s="51" t="s">
        <v>319</v>
      </c>
      <c r="D50" s="237">
        <v>500</v>
      </c>
      <c r="E50" s="223">
        <v>2432.6</v>
      </c>
      <c r="F50" s="238">
        <v>2.82</v>
      </c>
      <c r="G50" s="239">
        <v>5.6501999999999999</v>
      </c>
      <c r="H50" s="47" t="s">
        <v>443</v>
      </c>
      <c r="I50" s="4"/>
      <c r="J50" s="4"/>
      <c r="K50" s="6"/>
      <c r="L50" s="216"/>
      <c r="M50" s="216"/>
    </row>
    <row r="51" spans="2:13" s="58" customFormat="1" x14ac:dyDescent="0.25">
      <c r="B51" s="43" t="s">
        <v>444</v>
      </c>
      <c r="C51" s="51" t="s">
        <v>348</v>
      </c>
      <c r="D51" s="237">
        <v>500</v>
      </c>
      <c r="E51" s="223">
        <v>2394.61</v>
      </c>
      <c r="F51" s="238">
        <v>2.77</v>
      </c>
      <c r="G51" s="239">
        <v>5.95</v>
      </c>
      <c r="H51" s="47" t="s">
        <v>445</v>
      </c>
      <c r="I51" s="4"/>
      <c r="J51" s="4"/>
      <c r="K51" s="6"/>
      <c r="L51" s="216"/>
      <c r="M51" s="216"/>
    </row>
    <row r="52" spans="2:13" s="58" customFormat="1" x14ac:dyDescent="0.25">
      <c r="B52" s="43" t="s">
        <v>446</v>
      </c>
      <c r="C52" s="51" t="s">
        <v>348</v>
      </c>
      <c r="D52" s="237">
        <v>500</v>
      </c>
      <c r="E52" s="223">
        <v>2385.39</v>
      </c>
      <c r="F52" s="238">
        <v>2.76</v>
      </c>
      <c r="G52" s="239">
        <v>5.9649999999999999</v>
      </c>
      <c r="H52" s="47" t="s">
        <v>447</v>
      </c>
      <c r="I52" s="4"/>
      <c r="J52" s="4"/>
      <c r="K52" s="6"/>
      <c r="L52" s="216"/>
      <c r="M52" s="216"/>
    </row>
    <row r="53" spans="2:13" s="58" customFormat="1" x14ac:dyDescent="0.25">
      <c r="B53" s="10" t="s">
        <v>92</v>
      </c>
      <c r="C53" s="26"/>
      <c r="D53" s="240"/>
      <c r="E53" s="217">
        <f>SUM(E48:E52)</f>
        <v>12100.25</v>
      </c>
      <c r="F53" s="217">
        <f>SUM(F48:F52)</f>
        <v>14.01</v>
      </c>
      <c r="G53" s="192"/>
      <c r="H53" s="47"/>
      <c r="I53" s="4"/>
      <c r="J53" s="4"/>
      <c r="K53" s="6"/>
      <c r="L53" s="216"/>
      <c r="M53" s="216"/>
    </row>
    <row r="54" spans="2:13" s="58" customFormat="1" x14ac:dyDescent="0.25">
      <c r="B54" s="34" t="s">
        <v>111</v>
      </c>
      <c r="C54" s="54"/>
      <c r="D54" s="95"/>
      <c r="E54" s="223"/>
      <c r="F54" s="57"/>
      <c r="G54" s="57"/>
      <c r="H54" s="241"/>
      <c r="I54" s="4"/>
      <c r="J54" s="4"/>
      <c r="K54" s="6"/>
      <c r="L54" s="216"/>
      <c r="M54" s="216"/>
    </row>
    <row r="55" spans="2:13" s="58" customFormat="1" x14ac:dyDescent="0.25">
      <c r="B55" s="34" t="s">
        <v>112</v>
      </c>
      <c r="C55" s="54"/>
      <c r="D55" s="95"/>
      <c r="E55" s="242">
        <v>7633.63</v>
      </c>
      <c r="F55" s="74">
        <v>8.85</v>
      </c>
      <c r="G55" s="50"/>
      <c r="H55" s="241"/>
      <c r="I55" s="4"/>
      <c r="J55" s="4"/>
      <c r="K55" s="6"/>
      <c r="L55" s="216"/>
      <c r="M55" s="216"/>
    </row>
    <row r="56" spans="2:13" s="58" customFormat="1" x14ac:dyDescent="0.25">
      <c r="B56" s="34" t="s">
        <v>113</v>
      </c>
      <c r="C56" s="54"/>
      <c r="D56" s="95"/>
      <c r="E56" s="242">
        <f>-273.810000000012-0.02</f>
        <v>-273.83000000001198</v>
      </c>
      <c r="F56" s="74">
        <f>-0.32+0.01</f>
        <v>-0.31</v>
      </c>
      <c r="G56" s="243"/>
      <c r="H56" s="241"/>
      <c r="I56" s="4"/>
      <c r="J56" s="4"/>
      <c r="K56" s="6"/>
      <c r="L56" s="216"/>
      <c r="M56" s="216"/>
    </row>
    <row r="57" spans="2:13" s="58" customFormat="1" x14ac:dyDescent="0.25">
      <c r="B57" s="75" t="s">
        <v>114</v>
      </c>
      <c r="C57" s="75"/>
      <c r="D57" s="102"/>
      <c r="E57" s="217">
        <f>E56+E55+E39+E36+E32+E53+E45</f>
        <v>86302.87000000001</v>
      </c>
      <c r="F57" s="217">
        <f>F56+F55+F39+F36+F32+F53+F45</f>
        <v>100</v>
      </c>
      <c r="G57" s="77"/>
      <c r="H57" s="244"/>
      <c r="I57" s="4"/>
      <c r="J57" s="4"/>
      <c r="K57" s="6"/>
      <c r="L57" s="216"/>
      <c r="M57" s="216"/>
    </row>
    <row r="58" spans="2:13" s="171" customFormat="1" x14ac:dyDescent="0.25">
      <c r="B58" s="170" t="s">
        <v>218</v>
      </c>
      <c r="D58" s="172"/>
      <c r="E58" s="173"/>
      <c r="F58" s="173"/>
      <c r="G58" s="173"/>
      <c r="H58" s="245"/>
      <c r="I58" s="4"/>
      <c r="J58" s="4"/>
      <c r="K58" s="85"/>
    </row>
    <row r="59" spans="2:13" x14ac:dyDescent="0.25">
      <c r="B59" s="107" t="s">
        <v>116</v>
      </c>
      <c r="C59" s="108"/>
      <c r="D59" s="108"/>
      <c r="E59" s="108"/>
      <c r="F59" s="108"/>
      <c r="G59" s="108"/>
      <c r="H59" s="109"/>
      <c r="J59" s="4"/>
    </row>
    <row r="60" spans="2:13" x14ac:dyDescent="0.25">
      <c r="B60" s="85" t="s">
        <v>117</v>
      </c>
      <c r="C60" s="246"/>
      <c r="D60" s="246"/>
      <c r="E60" s="246"/>
      <c r="F60" s="246"/>
      <c r="G60" s="246"/>
      <c r="H60" s="111"/>
      <c r="J60" s="4"/>
    </row>
    <row r="61" spans="2:13" x14ac:dyDescent="0.25">
      <c r="B61" s="86" t="s">
        <v>118</v>
      </c>
      <c r="C61" s="246"/>
      <c r="D61" s="246"/>
      <c r="E61" s="246"/>
      <c r="F61" s="246"/>
      <c r="G61" s="246"/>
      <c r="H61" s="111"/>
      <c r="J61" s="4"/>
    </row>
    <row r="62" spans="2:13" x14ac:dyDescent="0.25">
      <c r="B62" s="144" t="s">
        <v>263</v>
      </c>
      <c r="C62" s="246"/>
      <c r="D62" s="246"/>
      <c r="E62" s="246"/>
      <c r="F62" s="246"/>
      <c r="G62" s="246"/>
      <c r="H62" s="111"/>
      <c r="J62" s="4"/>
    </row>
    <row r="63" spans="2:13" ht="26.45" customHeight="1" x14ac:dyDescent="0.25">
      <c r="B63" s="145" t="s">
        <v>264</v>
      </c>
      <c r="C63" s="145"/>
      <c r="D63" s="145"/>
      <c r="E63" s="145"/>
      <c r="F63" s="145"/>
      <c r="G63" s="145"/>
      <c r="H63" s="111"/>
      <c r="J63" s="4"/>
    </row>
    <row r="64" spans="2:13" x14ac:dyDescent="0.25">
      <c r="B64" s="146" t="s">
        <v>265</v>
      </c>
      <c r="C64" s="147" t="s">
        <v>266</v>
      </c>
      <c r="D64" s="147"/>
      <c r="E64" s="147"/>
      <c r="F64" s="147"/>
      <c r="G64" s="246"/>
      <c r="H64" s="111"/>
      <c r="J64" s="4"/>
    </row>
    <row r="65" spans="2:10" x14ac:dyDescent="0.25">
      <c r="B65" s="155" t="s">
        <v>269</v>
      </c>
      <c r="C65" s="247" t="s">
        <v>268</v>
      </c>
      <c r="D65" s="248"/>
      <c r="E65" s="248"/>
      <c r="F65" s="249"/>
      <c r="G65" s="246"/>
      <c r="H65" s="111"/>
      <c r="J65" s="4"/>
    </row>
    <row r="66" spans="2:10" x14ac:dyDescent="0.25">
      <c r="B66" s="144"/>
      <c r="C66" s="246"/>
      <c r="D66" s="246"/>
      <c r="E66" s="246"/>
      <c r="F66" s="246"/>
      <c r="G66" s="246"/>
      <c r="H66" s="111"/>
      <c r="J66" s="4"/>
    </row>
    <row r="67" spans="2:10" ht="45" x14ac:dyDescent="0.25">
      <c r="B67" s="158" t="s">
        <v>271</v>
      </c>
      <c r="C67" s="246"/>
      <c r="D67" s="246"/>
      <c r="E67" s="246"/>
      <c r="F67" s="246"/>
      <c r="G67" s="246"/>
      <c r="H67" s="111"/>
      <c r="J67" s="4"/>
    </row>
    <row r="68" spans="2:10" ht="60" x14ac:dyDescent="0.25">
      <c r="B68" s="159" t="s">
        <v>272</v>
      </c>
      <c r="C68" s="159" t="s">
        <v>11</v>
      </c>
      <c r="D68" s="160" t="s">
        <v>273</v>
      </c>
      <c r="E68" s="160"/>
      <c r="F68" s="161" t="s">
        <v>274</v>
      </c>
      <c r="G68" s="246"/>
      <c r="H68" s="111"/>
      <c r="J68" s="4"/>
    </row>
    <row r="69" spans="2:10" ht="30" x14ac:dyDescent="0.25">
      <c r="B69" s="159"/>
      <c r="C69" s="159"/>
      <c r="D69" s="161" t="s">
        <v>275</v>
      </c>
      <c r="E69" s="159" t="s">
        <v>276</v>
      </c>
      <c r="F69" s="159"/>
      <c r="G69" s="246"/>
      <c r="H69" s="111"/>
      <c r="J69" s="4"/>
    </row>
    <row r="70" spans="2:10" x14ac:dyDescent="0.25">
      <c r="B70" s="250" t="s">
        <v>277</v>
      </c>
      <c r="C70" s="251" t="s">
        <v>278</v>
      </c>
      <c r="D70" s="163">
        <v>0</v>
      </c>
      <c r="E70" s="252">
        <v>0</v>
      </c>
      <c r="F70" s="163">
        <v>545.56546000000003</v>
      </c>
      <c r="G70" s="246"/>
      <c r="H70" s="111"/>
      <c r="J70" s="4"/>
    </row>
    <row r="71" spans="2:10" x14ac:dyDescent="0.25">
      <c r="B71" s="250" t="s">
        <v>279</v>
      </c>
      <c r="C71" s="251" t="s">
        <v>280</v>
      </c>
      <c r="D71" s="163">
        <v>0</v>
      </c>
      <c r="E71" s="252">
        <v>0</v>
      </c>
      <c r="F71" s="163">
        <v>2180.504109589041</v>
      </c>
      <c r="G71" s="246"/>
      <c r="H71" s="111"/>
      <c r="J71" s="4"/>
    </row>
    <row r="72" spans="2:10" x14ac:dyDescent="0.25">
      <c r="B72" s="253" t="s">
        <v>281</v>
      </c>
      <c r="C72" s="254" t="s">
        <v>282</v>
      </c>
      <c r="D72" s="255">
        <v>0</v>
      </c>
      <c r="E72" s="256">
        <v>0</v>
      </c>
      <c r="F72" s="255">
        <v>1090.7506849315068</v>
      </c>
      <c r="G72" s="246"/>
      <c r="H72" s="111"/>
      <c r="J72" s="4"/>
    </row>
    <row r="73" spans="2:10" x14ac:dyDescent="0.25">
      <c r="B73" s="257" t="s">
        <v>269</v>
      </c>
      <c r="C73" s="251" t="s">
        <v>285</v>
      </c>
      <c r="D73" s="163">
        <v>0</v>
      </c>
      <c r="E73" s="252">
        <v>0</v>
      </c>
      <c r="F73" s="163">
        <v>1087.0794520547945</v>
      </c>
      <c r="G73" s="246"/>
      <c r="H73" s="111"/>
      <c r="J73" s="4"/>
    </row>
    <row r="74" spans="2:10" x14ac:dyDescent="0.25">
      <c r="B74" s="258" t="s">
        <v>286</v>
      </c>
      <c r="C74" s="5"/>
      <c r="D74" s="259"/>
      <c r="E74" s="260"/>
      <c r="F74" s="259"/>
      <c r="G74" s="246"/>
      <c r="H74" s="111"/>
      <c r="J74" s="4"/>
    </row>
    <row r="75" spans="2:10" x14ac:dyDescent="0.25">
      <c r="J75" s="4"/>
    </row>
    <row r="76" spans="2:10" x14ac:dyDescent="0.25">
      <c r="E76" s="200"/>
      <c r="J76" s="4"/>
    </row>
    <row r="77" spans="2:10" x14ac:dyDescent="0.25">
      <c r="J77" s="4"/>
    </row>
    <row r="78" spans="2:10" x14ac:dyDescent="0.25">
      <c r="E78" s="200"/>
      <c r="J78" s="4"/>
    </row>
    <row r="79" spans="2:10" x14ac:dyDescent="0.25">
      <c r="J79" s="4"/>
    </row>
    <row r="80" spans="2:10" x14ac:dyDescent="0.25">
      <c r="J80" s="4"/>
    </row>
    <row r="81" spans="10:10" x14ac:dyDescent="0.25">
      <c r="J81" s="4"/>
    </row>
    <row r="82" spans="10:10" x14ac:dyDescent="0.25">
      <c r="J82" s="4"/>
    </row>
    <row r="83" spans="10:10" x14ac:dyDescent="0.25">
      <c r="J83" s="4"/>
    </row>
    <row r="84" spans="10:10" x14ac:dyDescent="0.25">
      <c r="J84" s="4"/>
    </row>
    <row r="85" spans="10:10" x14ac:dyDescent="0.25">
      <c r="J85" s="4"/>
    </row>
  </sheetData>
  <mergeCells count="8">
    <mergeCell ref="C65:F65"/>
    <mergeCell ref="D68:E68"/>
    <mergeCell ref="B1:H1"/>
    <mergeCell ref="B2:H2"/>
    <mergeCell ref="B5:I5"/>
    <mergeCell ref="B59:H59"/>
    <mergeCell ref="B63:G63"/>
    <mergeCell ref="C64:F64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3857-6DC8-4AA4-B1BD-5A2F8AEE4538}">
  <sheetPr>
    <pageSetUpPr fitToPage="1"/>
  </sheetPr>
  <dimension ref="A1:K99"/>
  <sheetViews>
    <sheetView showGridLines="0" view="pageBreakPreview" topLeftCell="C6" zoomScaleNormal="100" zoomScaleSheetLayoutView="100" workbookViewId="0">
      <selection activeCell="E52" sqref="E52"/>
    </sheetView>
  </sheetViews>
  <sheetFormatPr defaultRowHeight="15" x14ac:dyDescent="0.25"/>
  <cols>
    <col min="1" max="1" width="9.140625" style="5" hidden="1" customWidth="1"/>
    <col min="2" max="2" width="94.7109375" style="85" customWidth="1"/>
    <col min="3" max="3" width="19.42578125" style="85" customWidth="1"/>
    <col min="4" max="4" width="16.28515625" style="85" customWidth="1"/>
    <col min="5" max="7" width="15.42578125" style="85" customWidth="1"/>
    <col min="8" max="8" width="16" style="89" bestFit="1" customWidth="1"/>
    <col min="9" max="9" width="15.140625" style="4" bestFit="1" customWidth="1"/>
    <col min="10" max="10" width="15.5703125" style="5" customWidth="1"/>
    <col min="11" max="11" width="14.7109375" style="5" customWidth="1"/>
    <col min="12" max="12" width="11.5703125" style="5" bestFit="1" customWidth="1"/>
    <col min="13" max="256" width="9.140625" style="5"/>
    <col min="257" max="257" width="0" style="5" hidden="1" customWidth="1"/>
    <col min="258" max="258" width="94.7109375" style="5" customWidth="1"/>
    <col min="259" max="259" width="19.42578125" style="5" customWidth="1"/>
    <col min="260" max="260" width="16.28515625" style="5" customWidth="1"/>
    <col min="261" max="263" width="15.42578125" style="5" customWidth="1"/>
    <col min="264" max="264" width="16" style="5" bestFit="1" customWidth="1"/>
    <col min="265" max="265" width="15.140625" style="5" bestFit="1" customWidth="1"/>
    <col min="266" max="266" width="15.5703125" style="5" customWidth="1"/>
    <col min="267" max="267" width="14.7109375" style="5" customWidth="1"/>
    <col min="268" max="268" width="11.5703125" style="5" bestFit="1" customWidth="1"/>
    <col min="269" max="512" width="9.140625" style="5"/>
    <col min="513" max="513" width="0" style="5" hidden="1" customWidth="1"/>
    <col min="514" max="514" width="94.7109375" style="5" customWidth="1"/>
    <col min="515" max="515" width="19.42578125" style="5" customWidth="1"/>
    <col min="516" max="516" width="16.28515625" style="5" customWidth="1"/>
    <col min="517" max="519" width="15.42578125" style="5" customWidth="1"/>
    <col min="520" max="520" width="16" style="5" bestFit="1" customWidth="1"/>
    <col min="521" max="521" width="15.140625" style="5" bestFit="1" customWidth="1"/>
    <col min="522" max="522" width="15.5703125" style="5" customWidth="1"/>
    <col min="523" max="523" width="14.7109375" style="5" customWidth="1"/>
    <col min="524" max="524" width="11.5703125" style="5" bestFit="1" customWidth="1"/>
    <col min="525" max="768" width="9.140625" style="5"/>
    <col min="769" max="769" width="0" style="5" hidden="1" customWidth="1"/>
    <col min="770" max="770" width="94.7109375" style="5" customWidth="1"/>
    <col min="771" max="771" width="19.42578125" style="5" customWidth="1"/>
    <col min="772" max="772" width="16.28515625" style="5" customWidth="1"/>
    <col min="773" max="775" width="15.42578125" style="5" customWidth="1"/>
    <col min="776" max="776" width="16" style="5" bestFit="1" customWidth="1"/>
    <col min="777" max="777" width="15.140625" style="5" bestFit="1" customWidth="1"/>
    <col min="778" max="778" width="15.5703125" style="5" customWidth="1"/>
    <col min="779" max="779" width="14.7109375" style="5" customWidth="1"/>
    <col min="780" max="780" width="11.5703125" style="5" bestFit="1" customWidth="1"/>
    <col min="781" max="1024" width="9.140625" style="5"/>
    <col min="1025" max="1025" width="0" style="5" hidden="1" customWidth="1"/>
    <col min="1026" max="1026" width="94.7109375" style="5" customWidth="1"/>
    <col min="1027" max="1027" width="19.42578125" style="5" customWidth="1"/>
    <col min="1028" max="1028" width="16.28515625" style="5" customWidth="1"/>
    <col min="1029" max="1031" width="15.42578125" style="5" customWidth="1"/>
    <col min="1032" max="1032" width="16" style="5" bestFit="1" customWidth="1"/>
    <col min="1033" max="1033" width="15.140625" style="5" bestFit="1" customWidth="1"/>
    <col min="1034" max="1034" width="15.5703125" style="5" customWidth="1"/>
    <col min="1035" max="1035" width="14.7109375" style="5" customWidth="1"/>
    <col min="1036" max="1036" width="11.5703125" style="5" bestFit="1" customWidth="1"/>
    <col min="1037" max="1280" width="9.140625" style="5"/>
    <col min="1281" max="1281" width="0" style="5" hidden="1" customWidth="1"/>
    <col min="1282" max="1282" width="94.7109375" style="5" customWidth="1"/>
    <col min="1283" max="1283" width="19.42578125" style="5" customWidth="1"/>
    <col min="1284" max="1284" width="16.28515625" style="5" customWidth="1"/>
    <col min="1285" max="1287" width="15.42578125" style="5" customWidth="1"/>
    <col min="1288" max="1288" width="16" style="5" bestFit="1" customWidth="1"/>
    <col min="1289" max="1289" width="15.140625" style="5" bestFit="1" customWidth="1"/>
    <col min="1290" max="1290" width="15.5703125" style="5" customWidth="1"/>
    <col min="1291" max="1291" width="14.7109375" style="5" customWidth="1"/>
    <col min="1292" max="1292" width="11.5703125" style="5" bestFit="1" customWidth="1"/>
    <col min="1293" max="1536" width="9.140625" style="5"/>
    <col min="1537" max="1537" width="0" style="5" hidden="1" customWidth="1"/>
    <col min="1538" max="1538" width="94.7109375" style="5" customWidth="1"/>
    <col min="1539" max="1539" width="19.42578125" style="5" customWidth="1"/>
    <col min="1540" max="1540" width="16.28515625" style="5" customWidth="1"/>
    <col min="1541" max="1543" width="15.42578125" style="5" customWidth="1"/>
    <col min="1544" max="1544" width="16" style="5" bestFit="1" customWidth="1"/>
    <col min="1545" max="1545" width="15.140625" style="5" bestFit="1" customWidth="1"/>
    <col min="1546" max="1546" width="15.5703125" style="5" customWidth="1"/>
    <col min="1547" max="1547" width="14.7109375" style="5" customWidth="1"/>
    <col min="1548" max="1548" width="11.5703125" style="5" bestFit="1" customWidth="1"/>
    <col min="1549" max="1792" width="9.140625" style="5"/>
    <col min="1793" max="1793" width="0" style="5" hidden="1" customWidth="1"/>
    <col min="1794" max="1794" width="94.7109375" style="5" customWidth="1"/>
    <col min="1795" max="1795" width="19.42578125" style="5" customWidth="1"/>
    <col min="1796" max="1796" width="16.28515625" style="5" customWidth="1"/>
    <col min="1797" max="1799" width="15.42578125" style="5" customWidth="1"/>
    <col min="1800" max="1800" width="16" style="5" bestFit="1" customWidth="1"/>
    <col min="1801" max="1801" width="15.140625" style="5" bestFit="1" customWidth="1"/>
    <col min="1802" max="1802" width="15.5703125" style="5" customWidth="1"/>
    <col min="1803" max="1803" width="14.7109375" style="5" customWidth="1"/>
    <col min="1804" max="1804" width="11.5703125" style="5" bestFit="1" customWidth="1"/>
    <col min="1805" max="2048" width="9.140625" style="5"/>
    <col min="2049" max="2049" width="0" style="5" hidden="1" customWidth="1"/>
    <col min="2050" max="2050" width="94.7109375" style="5" customWidth="1"/>
    <col min="2051" max="2051" width="19.42578125" style="5" customWidth="1"/>
    <col min="2052" max="2052" width="16.28515625" style="5" customWidth="1"/>
    <col min="2053" max="2055" width="15.42578125" style="5" customWidth="1"/>
    <col min="2056" max="2056" width="16" style="5" bestFit="1" customWidth="1"/>
    <col min="2057" max="2057" width="15.140625" style="5" bestFit="1" customWidth="1"/>
    <col min="2058" max="2058" width="15.5703125" style="5" customWidth="1"/>
    <col min="2059" max="2059" width="14.7109375" style="5" customWidth="1"/>
    <col min="2060" max="2060" width="11.5703125" style="5" bestFit="1" customWidth="1"/>
    <col min="2061" max="2304" width="9.140625" style="5"/>
    <col min="2305" max="2305" width="0" style="5" hidden="1" customWidth="1"/>
    <col min="2306" max="2306" width="94.7109375" style="5" customWidth="1"/>
    <col min="2307" max="2307" width="19.42578125" style="5" customWidth="1"/>
    <col min="2308" max="2308" width="16.28515625" style="5" customWidth="1"/>
    <col min="2309" max="2311" width="15.42578125" style="5" customWidth="1"/>
    <col min="2312" max="2312" width="16" style="5" bestFit="1" customWidth="1"/>
    <col min="2313" max="2313" width="15.140625" style="5" bestFit="1" customWidth="1"/>
    <col min="2314" max="2314" width="15.5703125" style="5" customWidth="1"/>
    <col min="2315" max="2315" width="14.7109375" style="5" customWidth="1"/>
    <col min="2316" max="2316" width="11.5703125" style="5" bestFit="1" customWidth="1"/>
    <col min="2317" max="2560" width="9.140625" style="5"/>
    <col min="2561" max="2561" width="0" style="5" hidden="1" customWidth="1"/>
    <col min="2562" max="2562" width="94.7109375" style="5" customWidth="1"/>
    <col min="2563" max="2563" width="19.42578125" style="5" customWidth="1"/>
    <col min="2564" max="2564" width="16.28515625" style="5" customWidth="1"/>
    <col min="2565" max="2567" width="15.42578125" style="5" customWidth="1"/>
    <col min="2568" max="2568" width="16" style="5" bestFit="1" customWidth="1"/>
    <col min="2569" max="2569" width="15.140625" style="5" bestFit="1" customWidth="1"/>
    <col min="2570" max="2570" width="15.5703125" style="5" customWidth="1"/>
    <col min="2571" max="2571" width="14.7109375" style="5" customWidth="1"/>
    <col min="2572" max="2572" width="11.5703125" style="5" bestFit="1" customWidth="1"/>
    <col min="2573" max="2816" width="9.140625" style="5"/>
    <col min="2817" max="2817" width="0" style="5" hidden="1" customWidth="1"/>
    <col min="2818" max="2818" width="94.7109375" style="5" customWidth="1"/>
    <col min="2819" max="2819" width="19.42578125" style="5" customWidth="1"/>
    <col min="2820" max="2820" width="16.28515625" style="5" customWidth="1"/>
    <col min="2821" max="2823" width="15.42578125" style="5" customWidth="1"/>
    <col min="2824" max="2824" width="16" style="5" bestFit="1" customWidth="1"/>
    <col min="2825" max="2825" width="15.140625" style="5" bestFit="1" customWidth="1"/>
    <col min="2826" max="2826" width="15.5703125" style="5" customWidth="1"/>
    <col min="2827" max="2827" width="14.7109375" style="5" customWidth="1"/>
    <col min="2828" max="2828" width="11.5703125" style="5" bestFit="1" customWidth="1"/>
    <col min="2829" max="3072" width="9.140625" style="5"/>
    <col min="3073" max="3073" width="0" style="5" hidden="1" customWidth="1"/>
    <col min="3074" max="3074" width="94.7109375" style="5" customWidth="1"/>
    <col min="3075" max="3075" width="19.42578125" style="5" customWidth="1"/>
    <col min="3076" max="3076" width="16.28515625" style="5" customWidth="1"/>
    <col min="3077" max="3079" width="15.42578125" style="5" customWidth="1"/>
    <col min="3080" max="3080" width="16" style="5" bestFit="1" customWidth="1"/>
    <col min="3081" max="3081" width="15.140625" style="5" bestFit="1" customWidth="1"/>
    <col min="3082" max="3082" width="15.5703125" style="5" customWidth="1"/>
    <col min="3083" max="3083" width="14.7109375" style="5" customWidth="1"/>
    <col min="3084" max="3084" width="11.5703125" style="5" bestFit="1" customWidth="1"/>
    <col min="3085" max="3328" width="9.140625" style="5"/>
    <col min="3329" max="3329" width="0" style="5" hidden="1" customWidth="1"/>
    <col min="3330" max="3330" width="94.7109375" style="5" customWidth="1"/>
    <col min="3331" max="3331" width="19.42578125" style="5" customWidth="1"/>
    <col min="3332" max="3332" width="16.28515625" style="5" customWidth="1"/>
    <col min="3333" max="3335" width="15.42578125" style="5" customWidth="1"/>
    <col min="3336" max="3336" width="16" style="5" bestFit="1" customWidth="1"/>
    <col min="3337" max="3337" width="15.140625" style="5" bestFit="1" customWidth="1"/>
    <col min="3338" max="3338" width="15.5703125" style="5" customWidth="1"/>
    <col min="3339" max="3339" width="14.7109375" style="5" customWidth="1"/>
    <col min="3340" max="3340" width="11.5703125" style="5" bestFit="1" customWidth="1"/>
    <col min="3341" max="3584" width="9.140625" style="5"/>
    <col min="3585" max="3585" width="0" style="5" hidden="1" customWidth="1"/>
    <col min="3586" max="3586" width="94.7109375" style="5" customWidth="1"/>
    <col min="3587" max="3587" width="19.42578125" style="5" customWidth="1"/>
    <col min="3588" max="3588" width="16.28515625" style="5" customWidth="1"/>
    <col min="3589" max="3591" width="15.42578125" style="5" customWidth="1"/>
    <col min="3592" max="3592" width="16" style="5" bestFit="1" customWidth="1"/>
    <col min="3593" max="3593" width="15.140625" style="5" bestFit="1" customWidth="1"/>
    <col min="3594" max="3594" width="15.5703125" style="5" customWidth="1"/>
    <col min="3595" max="3595" width="14.7109375" style="5" customWidth="1"/>
    <col min="3596" max="3596" width="11.5703125" style="5" bestFit="1" customWidth="1"/>
    <col min="3597" max="3840" width="9.140625" style="5"/>
    <col min="3841" max="3841" width="0" style="5" hidden="1" customWidth="1"/>
    <col min="3842" max="3842" width="94.7109375" style="5" customWidth="1"/>
    <col min="3843" max="3843" width="19.42578125" style="5" customWidth="1"/>
    <col min="3844" max="3844" width="16.28515625" style="5" customWidth="1"/>
    <col min="3845" max="3847" width="15.42578125" style="5" customWidth="1"/>
    <col min="3848" max="3848" width="16" style="5" bestFit="1" customWidth="1"/>
    <col min="3849" max="3849" width="15.140625" style="5" bestFit="1" customWidth="1"/>
    <col min="3850" max="3850" width="15.5703125" style="5" customWidth="1"/>
    <col min="3851" max="3851" width="14.7109375" style="5" customWidth="1"/>
    <col min="3852" max="3852" width="11.5703125" style="5" bestFit="1" customWidth="1"/>
    <col min="3853" max="4096" width="9.140625" style="5"/>
    <col min="4097" max="4097" width="0" style="5" hidden="1" customWidth="1"/>
    <col min="4098" max="4098" width="94.7109375" style="5" customWidth="1"/>
    <col min="4099" max="4099" width="19.42578125" style="5" customWidth="1"/>
    <col min="4100" max="4100" width="16.28515625" style="5" customWidth="1"/>
    <col min="4101" max="4103" width="15.42578125" style="5" customWidth="1"/>
    <col min="4104" max="4104" width="16" style="5" bestFit="1" customWidth="1"/>
    <col min="4105" max="4105" width="15.140625" style="5" bestFit="1" customWidth="1"/>
    <col min="4106" max="4106" width="15.5703125" style="5" customWidth="1"/>
    <col min="4107" max="4107" width="14.7109375" style="5" customWidth="1"/>
    <col min="4108" max="4108" width="11.5703125" style="5" bestFit="1" customWidth="1"/>
    <col min="4109" max="4352" width="9.140625" style="5"/>
    <col min="4353" max="4353" width="0" style="5" hidden="1" customWidth="1"/>
    <col min="4354" max="4354" width="94.7109375" style="5" customWidth="1"/>
    <col min="4355" max="4355" width="19.42578125" style="5" customWidth="1"/>
    <col min="4356" max="4356" width="16.28515625" style="5" customWidth="1"/>
    <col min="4357" max="4359" width="15.42578125" style="5" customWidth="1"/>
    <col min="4360" max="4360" width="16" style="5" bestFit="1" customWidth="1"/>
    <col min="4361" max="4361" width="15.140625" style="5" bestFit="1" customWidth="1"/>
    <col min="4362" max="4362" width="15.5703125" style="5" customWidth="1"/>
    <col min="4363" max="4363" width="14.7109375" style="5" customWidth="1"/>
    <col min="4364" max="4364" width="11.5703125" style="5" bestFit="1" customWidth="1"/>
    <col min="4365" max="4608" width="9.140625" style="5"/>
    <col min="4609" max="4609" width="0" style="5" hidden="1" customWidth="1"/>
    <col min="4610" max="4610" width="94.7109375" style="5" customWidth="1"/>
    <col min="4611" max="4611" width="19.42578125" style="5" customWidth="1"/>
    <col min="4612" max="4612" width="16.28515625" style="5" customWidth="1"/>
    <col min="4613" max="4615" width="15.42578125" style="5" customWidth="1"/>
    <col min="4616" max="4616" width="16" style="5" bestFit="1" customWidth="1"/>
    <col min="4617" max="4617" width="15.140625" style="5" bestFit="1" customWidth="1"/>
    <col min="4618" max="4618" width="15.5703125" style="5" customWidth="1"/>
    <col min="4619" max="4619" width="14.7109375" style="5" customWidth="1"/>
    <col min="4620" max="4620" width="11.5703125" style="5" bestFit="1" customWidth="1"/>
    <col min="4621" max="4864" width="9.140625" style="5"/>
    <col min="4865" max="4865" width="0" style="5" hidden="1" customWidth="1"/>
    <col min="4866" max="4866" width="94.7109375" style="5" customWidth="1"/>
    <col min="4867" max="4867" width="19.42578125" style="5" customWidth="1"/>
    <col min="4868" max="4868" width="16.28515625" style="5" customWidth="1"/>
    <col min="4869" max="4871" width="15.42578125" style="5" customWidth="1"/>
    <col min="4872" max="4872" width="16" style="5" bestFit="1" customWidth="1"/>
    <col min="4873" max="4873" width="15.140625" style="5" bestFit="1" customWidth="1"/>
    <col min="4874" max="4874" width="15.5703125" style="5" customWidth="1"/>
    <col min="4875" max="4875" width="14.7109375" style="5" customWidth="1"/>
    <col min="4876" max="4876" width="11.5703125" style="5" bestFit="1" customWidth="1"/>
    <col min="4877" max="5120" width="9.140625" style="5"/>
    <col min="5121" max="5121" width="0" style="5" hidden="1" customWidth="1"/>
    <col min="5122" max="5122" width="94.7109375" style="5" customWidth="1"/>
    <col min="5123" max="5123" width="19.42578125" style="5" customWidth="1"/>
    <col min="5124" max="5124" width="16.28515625" style="5" customWidth="1"/>
    <col min="5125" max="5127" width="15.42578125" style="5" customWidth="1"/>
    <col min="5128" max="5128" width="16" style="5" bestFit="1" customWidth="1"/>
    <col min="5129" max="5129" width="15.140625" style="5" bestFit="1" customWidth="1"/>
    <col min="5130" max="5130" width="15.5703125" style="5" customWidth="1"/>
    <col min="5131" max="5131" width="14.7109375" style="5" customWidth="1"/>
    <col min="5132" max="5132" width="11.5703125" style="5" bestFit="1" customWidth="1"/>
    <col min="5133" max="5376" width="9.140625" style="5"/>
    <col min="5377" max="5377" width="0" style="5" hidden="1" customWidth="1"/>
    <col min="5378" max="5378" width="94.7109375" style="5" customWidth="1"/>
    <col min="5379" max="5379" width="19.42578125" style="5" customWidth="1"/>
    <col min="5380" max="5380" width="16.28515625" style="5" customWidth="1"/>
    <col min="5381" max="5383" width="15.42578125" style="5" customWidth="1"/>
    <col min="5384" max="5384" width="16" style="5" bestFit="1" customWidth="1"/>
    <col min="5385" max="5385" width="15.140625" style="5" bestFit="1" customWidth="1"/>
    <col min="5386" max="5386" width="15.5703125" style="5" customWidth="1"/>
    <col min="5387" max="5387" width="14.7109375" style="5" customWidth="1"/>
    <col min="5388" max="5388" width="11.5703125" style="5" bestFit="1" customWidth="1"/>
    <col min="5389" max="5632" width="9.140625" style="5"/>
    <col min="5633" max="5633" width="0" style="5" hidden="1" customWidth="1"/>
    <col min="5634" max="5634" width="94.7109375" style="5" customWidth="1"/>
    <col min="5635" max="5635" width="19.42578125" style="5" customWidth="1"/>
    <col min="5636" max="5636" width="16.28515625" style="5" customWidth="1"/>
    <col min="5637" max="5639" width="15.42578125" style="5" customWidth="1"/>
    <col min="5640" max="5640" width="16" style="5" bestFit="1" customWidth="1"/>
    <col min="5641" max="5641" width="15.140625" style="5" bestFit="1" customWidth="1"/>
    <col min="5642" max="5642" width="15.5703125" style="5" customWidth="1"/>
    <col min="5643" max="5643" width="14.7109375" style="5" customWidth="1"/>
    <col min="5644" max="5644" width="11.5703125" style="5" bestFit="1" customWidth="1"/>
    <col min="5645" max="5888" width="9.140625" style="5"/>
    <col min="5889" max="5889" width="0" style="5" hidden="1" customWidth="1"/>
    <col min="5890" max="5890" width="94.7109375" style="5" customWidth="1"/>
    <col min="5891" max="5891" width="19.42578125" style="5" customWidth="1"/>
    <col min="5892" max="5892" width="16.28515625" style="5" customWidth="1"/>
    <col min="5893" max="5895" width="15.42578125" style="5" customWidth="1"/>
    <col min="5896" max="5896" width="16" style="5" bestFit="1" customWidth="1"/>
    <col min="5897" max="5897" width="15.140625" style="5" bestFit="1" customWidth="1"/>
    <col min="5898" max="5898" width="15.5703125" style="5" customWidth="1"/>
    <col min="5899" max="5899" width="14.7109375" style="5" customWidth="1"/>
    <col min="5900" max="5900" width="11.5703125" style="5" bestFit="1" customWidth="1"/>
    <col min="5901" max="6144" width="9.140625" style="5"/>
    <col min="6145" max="6145" width="0" style="5" hidden="1" customWidth="1"/>
    <col min="6146" max="6146" width="94.7109375" style="5" customWidth="1"/>
    <col min="6147" max="6147" width="19.42578125" style="5" customWidth="1"/>
    <col min="6148" max="6148" width="16.28515625" style="5" customWidth="1"/>
    <col min="6149" max="6151" width="15.42578125" style="5" customWidth="1"/>
    <col min="6152" max="6152" width="16" style="5" bestFit="1" customWidth="1"/>
    <col min="6153" max="6153" width="15.140625" style="5" bestFit="1" customWidth="1"/>
    <col min="6154" max="6154" width="15.5703125" style="5" customWidth="1"/>
    <col min="6155" max="6155" width="14.7109375" style="5" customWidth="1"/>
    <col min="6156" max="6156" width="11.5703125" style="5" bestFit="1" customWidth="1"/>
    <col min="6157" max="6400" width="9.140625" style="5"/>
    <col min="6401" max="6401" width="0" style="5" hidden="1" customWidth="1"/>
    <col min="6402" max="6402" width="94.7109375" style="5" customWidth="1"/>
    <col min="6403" max="6403" width="19.42578125" style="5" customWidth="1"/>
    <col min="6404" max="6404" width="16.28515625" style="5" customWidth="1"/>
    <col min="6405" max="6407" width="15.42578125" style="5" customWidth="1"/>
    <col min="6408" max="6408" width="16" style="5" bestFit="1" customWidth="1"/>
    <col min="6409" max="6409" width="15.140625" style="5" bestFit="1" customWidth="1"/>
    <col min="6410" max="6410" width="15.5703125" style="5" customWidth="1"/>
    <col min="6411" max="6411" width="14.7109375" style="5" customWidth="1"/>
    <col min="6412" max="6412" width="11.5703125" style="5" bestFit="1" customWidth="1"/>
    <col min="6413" max="6656" width="9.140625" style="5"/>
    <col min="6657" max="6657" width="0" style="5" hidden="1" customWidth="1"/>
    <col min="6658" max="6658" width="94.7109375" style="5" customWidth="1"/>
    <col min="6659" max="6659" width="19.42578125" style="5" customWidth="1"/>
    <col min="6660" max="6660" width="16.28515625" style="5" customWidth="1"/>
    <col min="6661" max="6663" width="15.42578125" style="5" customWidth="1"/>
    <col min="6664" max="6664" width="16" style="5" bestFit="1" customWidth="1"/>
    <col min="6665" max="6665" width="15.140625" style="5" bestFit="1" customWidth="1"/>
    <col min="6666" max="6666" width="15.5703125" style="5" customWidth="1"/>
    <col min="6667" max="6667" width="14.7109375" style="5" customWidth="1"/>
    <col min="6668" max="6668" width="11.5703125" style="5" bestFit="1" customWidth="1"/>
    <col min="6669" max="6912" width="9.140625" style="5"/>
    <col min="6913" max="6913" width="0" style="5" hidden="1" customWidth="1"/>
    <col min="6914" max="6914" width="94.7109375" style="5" customWidth="1"/>
    <col min="6915" max="6915" width="19.42578125" style="5" customWidth="1"/>
    <col min="6916" max="6916" width="16.28515625" style="5" customWidth="1"/>
    <col min="6917" max="6919" width="15.42578125" style="5" customWidth="1"/>
    <col min="6920" max="6920" width="16" style="5" bestFit="1" customWidth="1"/>
    <col min="6921" max="6921" width="15.140625" style="5" bestFit="1" customWidth="1"/>
    <col min="6922" max="6922" width="15.5703125" style="5" customWidth="1"/>
    <col min="6923" max="6923" width="14.7109375" style="5" customWidth="1"/>
    <col min="6924" max="6924" width="11.5703125" style="5" bestFit="1" customWidth="1"/>
    <col min="6925" max="7168" width="9.140625" style="5"/>
    <col min="7169" max="7169" width="0" style="5" hidden="1" customWidth="1"/>
    <col min="7170" max="7170" width="94.7109375" style="5" customWidth="1"/>
    <col min="7171" max="7171" width="19.42578125" style="5" customWidth="1"/>
    <col min="7172" max="7172" width="16.28515625" style="5" customWidth="1"/>
    <col min="7173" max="7175" width="15.42578125" style="5" customWidth="1"/>
    <col min="7176" max="7176" width="16" style="5" bestFit="1" customWidth="1"/>
    <col min="7177" max="7177" width="15.140625" style="5" bestFit="1" customWidth="1"/>
    <col min="7178" max="7178" width="15.5703125" style="5" customWidth="1"/>
    <col min="7179" max="7179" width="14.7109375" style="5" customWidth="1"/>
    <col min="7180" max="7180" width="11.5703125" style="5" bestFit="1" customWidth="1"/>
    <col min="7181" max="7424" width="9.140625" style="5"/>
    <col min="7425" max="7425" width="0" style="5" hidden="1" customWidth="1"/>
    <col min="7426" max="7426" width="94.7109375" style="5" customWidth="1"/>
    <col min="7427" max="7427" width="19.42578125" style="5" customWidth="1"/>
    <col min="7428" max="7428" width="16.28515625" style="5" customWidth="1"/>
    <col min="7429" max="7431" width="15.42578125" style="5" customWidth="1"/>
    <col min="7432" max="7432" width="16" style="5" bestFit="1" customWidth="1"/>
    <col min="7433" max="7433" width="15.140625" style="5" bestFit="1" customWidth="1"/>
    <col min="7434" max="7434" width="15.5703125" style="5" customWidth="1"/>
    <col min="7435" max="7435" width="14.7109375" style="5" customWidth="1"/>
    <col min="7436" max="7436" width="11.5703125" style="5" bestFit="1" customWidth="1"/>
    <col min="7437" max="7680" width="9.140625" style="5"/>
    <col min="7681" max="7681" width="0" style="5" hidden="1" customWidth="1"/>
    <col min="7682" max="7682" width="94.7109375" style="5" customWidth="1"/>
    <col min="7683" max="7683" width="19.42578125" style="5" customWidth="1"/>
    <col min="7684" max="7684" width="16.28515625" style="5" customWidth="1"/>
    <col min="7685" max="7687" width="15.42578125" style="5" customWidth="1"/>
    <col min="7688" max="7688" width="16" style="5" bestFit="1" customWidth="1"/>
    <col min="7689" max="7689" width="15.140625" style="5" bestFit="1" customWidth="1"/>
    <col min="7690" max="7690" width="15.5703125" style="5" customWidth="1"/>
    <col min="7691" max="7691" width="14.7109375" style="5" customWidth="1"/>
    <col min="7692" max="7692" width="11.5703125" style="5" bestFit="1" customWidth="1"/>
    <col min="7693" max="7936" width="9.140625" style="5"/>
    <col min="7937" max="7937" width="0" style="5" hidden="1" customWidth="1"/>
    <col min="7938" max="7938" width="94.7109375" style="5" customWidth="1"/>
    <col min="7939" max="7939" width="19.42578125" style="5" customWidth="1"/>
    <col min="7940" max="7940" width="16.28515625" style="5" customWidth="1"/>
    <col min="7941" max="7943" width="15.42578125" style="5" customWidth="1"/>
    <col min="7944" max="7944" width="16" style="5" bestFit="1" customWidth="1"/>
    <col min="7945" max="7945" width="15.140625" style="5" bestFit="1" customWidth="1"/>
    <col min="7946" max="7946" width="15.5703125" style="5" customWidth="1"/>
    <col min="7947" max="7947" width="14.7109375" style="5" customWidth="1"/>
    <col min="7948" max="7948" width="11.5703125" style="5" bestFit="1" customWidth="1"/>
    <col min="7949" max="8192" width="9.140625" style="5"/>
    <col min="8193" max="8193" width="0" style="5" hidden="1" customWidth="1"/>
    <col min="8194" max="8194" width="94.7109375" style="5" customWidth="1"/>
    <col min="8195" max="8195" width="19.42578125" style="5" customWidth="1"/>
    <col min="8196" max="8196" width="16.28515625" style="5" customWidth="1"/>
    <col min="8197" max="8199" width="15.42578125" style="5" customWidth="1"/>
    <col min="8200" max="8200" width="16" style="5" bestFit="1" customWidth="1"/>
    <col min="8201" max="8201" width="15.140625" style="5" bestFit="1" customWidth="1"/>
    <col min="8202" max="8202" width="15.5703125" style="5" customWidth="1"/>
    <col min="8203" max="8203" width="14.7109375" style="5" customWidth="1"/>
    <col min="8204" max="8204" width="11.5703125" style="5" bestFit="1" customWidth="1"/>
    <col min="8205" max="8448" width="9.140625" style="5"/>
    <col min="8449" max="8449" width="0" style="5" hidden="1" customWidth="1"/>
    <col min="8450" max="8450" width="94.7109375" style="5" customWidth="1"/>
    <col min="8451" max="8451" width="19.42578125" style="5" customWidth="1"/>
    <col min="8452" max="8452" width="16.28515625" style="5" customWidth="1"/>
    <col min="8453" max="8455" width="15.42578125" style="5" customWidth="1"/>
    <col min="8456" max="8456" width="16" style="5" bestFit="1" customWidth="1"/>
    <col min="8457" max="8457" width="15.140625" style="5" bestFit="1" customWidth="1"/>
    <col min="8458" max="8458" width="15.5703125" style="5" customWidth="1"/>
    <col min="8459" max="8459" width="14.7109375" style="5" customWidth="1"/>
    <col min="8460" max="8460" width="11.5703125" style="5" bestFit="1" customWidth="1"/>
    <col min="8461" max="8704" width="9.140625" style="5"/>
    <col min="8705" max="8705" width="0" style="5" hidden="1" customWidth="1"/>
    <col min="8706" max="8706" width="94.7109375" style="5" customWidth="1"/>
    <col min="8707" max="8707" width="19.42578125" style="5" customWidth="1"/>
    <col min="8708" max="8708" width="16.28515625" style="5" customWidth="1"/>
    <col min="8709" max="8711" width="15.42578125" style="5" customWidth="1"/>
    <col min="8712" max="8712" width="16" style="5" bestFit="1" customWidth="1"/>
    <col min="8713" max="8713" width="15.140625" style="5" bestFit="1" customWidth="1"/>
    <col min="8714" max="8714" width="15.5703125" style="5" customWidth="1"/>
    <col min="8715" max="8715" width="14.7109375" style="5" customWidth="1"/>
    <col min="8716" max="8716" width="11.5703125" style="5" bestFit="1" customWidth="1"/>
    <col min="8717" max="8960" width="9.140625" style="5"/>
    <col min="8961" max="8961" width="0" style="5" hidden="1" customWidth="1"/>
    <col min="8962" max="8962" width="94.7109375" style="5" customWidth="1"/>
    <col min="8963" max="8963" width="19.42578125" style="5" customWidth="1"/>
    <col min="8964" max="8964" width="16.28515625" style="5" customWidth="1"/>
    <col min="8965" max="8967" width="15.42578125" style="5" customWidth="1"/>
    <col min="8968" max="8968" width="16" style="5" bestFit="1" customWidth="1"/>
    <col min="8969" max="8969" width="15.140625" style="5" bestFit="1" customWidth="1"/>
    <col min="8970" max="8970" width="15.5703125" style="5" customWidth="1"/>
    <col min="8971" max="8971" width="14.7109375" style="5" customWidth="1"/>
    <col min="8972" max="8972" width="11.5703125" style="5" bestFit="1" customWidth="1"/>
    <col min="8973" max="9216" width="9.140625" style="5"/>
    <col min="9217" max="9217" width="0" style="5" hidden="1" customWidth="1"/>
    <col min="9218" max="9218" width="94.7109375" style="5" customWidth="1"/>
    <col min="9219" max="9219" width="19.42578125" style="5" customWidth="1"/>
    <col min="9220" max="9220" width="16.28515625" style="5" customWidth="1"/>
    <col min="9221" max="9223" width="15.42578125" style="5" customWidth="1"/>
    <col min="9224" max="9224" width="16" style="5" bestFit="1" customWidth="1"/>
    <col min="9225" max="9225" width="15.140625" style="5" bestFit="1" customWidth="1"/>
    <col min="9226" max="9226" width="15.5703125" style="5" customWidth="1"/>
    <col min="9227" max="9227" width="14.7109375" style="5" customWidth="1"/>
    <col min="9228" max="9228" width="11.5703125" style="5" bestFit="1" customWidth="1"/>
    <col min="9229" max="9472" width="9.140625" style="5"/>
    <col min="9473" max="9473" width="0" style="5" hidden="1" customWidth="1"/>
    <col min="9474" max="9474" width="94.7109375" style="5" customWidth="1"/>
    <col min="9475" max="9475" width="19.42578125" style="5" customWidth="1"/>
    <col min="9476" max="9476" width="16.28515625" style="5" customWidth="1"/>
    <col min="9477" max="9479" width="15.42578125" style="5" customWidth="1"/>
    <col min="9480" max="9480" width="16" style="5" bestFit="1" customWidth="1"/>
    <col min="9481" max="9481" width="15.140625" style="5" bestFit="1" customWidth="1"/>
    <col min="9482" max="9482" width="15.5703125" style="5" customWidth="1"/>
    <col min="9483" max="9483" width="14.7109375" style="5" customWidth="1"/>
    <col min="9484" max="9484" width="11.5703125" style="5" bestFit="1" customWidth="1"/>
    <col min="9485" max="9728" width="9.140625" style="5"/>
    <col min="9729" max="9729" width="0" style="5" hidden="1" customWidth="1"/>
    <col min="9730" max="9730" width="94.7109375" style="5" customWidth="1"/>
    <col min="9731" max="9731" width="19.42578125" style="5" customWidth="1"/>
    <col min="9732" max="9732" width="16.28515625" style="5" customWidth="1"/>
    <col min="9733" max="9735" width="15.42578125" style="5" customWidth="1"/>
    <col min="9736" max="9736" width="16" style="5" bestFit="1" customWidth="1"/>
    <col min="9737" max="9737" width="15.140625" style="5" bestFit="1" customWidth="1"/>
    <col min="9738" max="9738" width="15.5703125" style="5" customWidth="1"/>
    <col min="9739" max="9739" width="14.7109375" style="5" customWidth="1"/>
    <col min="9740" max="9740" width="11.5703125" style="5" bestFit="1" customWidth="1"/>
    <col min="9741" max="9984" width="9.140625" style="5"/>
    <col min="9985" max="9985" width="0" style="5" hidden="1" customWidth="1"/>
    <col min="9986" max="9986" width="94.7109375" style="5" customWidth="1"/>
    <col min="9987" max="9987" width="19.42578125" style="5" customWidth="1"/>
    <col min="9988" max="9988" width="16.28515625" style="5" customWidth="1"/>
    <col min="9989" max="9991" width="15.42578125" style="5" customWidth="1"/>
    <col min="9992" max="9992" width="16" style="5" bestFit="1" customWidth="1"/>
    <col min="9993" max="9993" width="15.140625" style="5" bestFit="1" customWidth="1"/>
    <col min="9994" max="9994" width="15.5703125" style="5" customWidth="1"/>
    <col min="9995" max="9995" width="14.7109375" style="5" customWidth="1"/>
    <col min="9996" max="9996" width="11.5703125" style="5" bestFit="1" customWidth="1"/>
    <col min="9997" max="10240" width="9.140625" style="5"/>
    <col min="10241" max="10241" width="0" style="5" hidden="1" customWidth="1"/>
    <col min="10242" max="10242" width="94.7109375" style="5" customWidth="1"/>
    <col min="10243" max="10243" width="19.42578125" style="5" customWidth="1"/>
    <col min="10244" max="10244" width="16.28515625" style="5" customWidth="1"/>
    <col min="10245" max="10247" width="15.42578125" style="5" customWidth="1"/>
    <col min="10248" max="10248" width="16" style="5" bestFit="1" customWidth="1"/>
    <col min="10249" max="10249" width="15.140625" style="5" bestFit="1" customWidth="1"/>
    <col min="10250" max="10250" width="15.5703125" style="5" customWidth="1"/>
    <col min="10251" max="10251" width="14.7109375" style="5" customWidth="1"/>
    <col min="10252" max="10252" width="11.5703125" style="5" bestFit="1" customWidth="1"/>
    <col min="10253" max="10496" width="9.140625" style="5"/>
    <col min="10497" max="10497" width="0" style="5" hidden="1" customWidth="1"/>
    <col min="10498" max="10498" width="94.7109375" style="5" customWidth="1"/>
    <col min="10499" max="10499" width="19.42578125" style="5" customWidth="1"/>
    <col min="10500" max="10500" width="16.28515625" style="5" customWidth="1"/>
    <col min="10501" max="10503" width="15.42578125" style="5" customWidth="1"/>
    <col min="10504" max="10504" width="16" style="5" bestFit="1" customWidth="1"/>
    <col min="10505" max="10505" width="15.140625" style="5" bestFit="1" customWidth="1"/>
    <col min="10506" max="10506" width="15.5703125" style="5" customWidth="1"/>
    <col min="10507" max="10507" width="14.7109375" style="5" customWidth="1"/>
    <col min="10508" max="10508" width="11.5703125" style="5" bestFit="1" customWidth="1"/>
    <col min="10509" max="10752" width="9.140625" style="5"/>
    <col min="10753" max="10753" width="0" style="5" hidden="1" customWidth="1"/>
    <col min="10754" max="10754" width="94.7109375" style="5" customWidth="1"/>
    <col min="10755" max="10755" width="19.42578125" style="5" customWidth="1"/>
    <col min="10756" max="10756" width="16.28515625" style="5" customWidth="1"/>
    <col min="10757" max="10759" width="15.42578125" style="5" customWidth="1"/>
    <col min="10760" max="10760" width="16" style="5" bestFit="1" customWidth="1"/>
    <col min="10761" max="10761" width="15.140625" style="5" bestFit="1" customWidth="1"/>
    <col min="10762" max="10762" width="15.5703125" style="5" customWidth="1"/>
    <col min="10763" max="10763" width="14.7109375" style="5" customWidth="1"/>
    <col min="10764" max="10764" width="11.5703125" style="5" bestFit="1" customWidth="1"/>
    <col min="10765" max="11008" width="9.140625" style="5"/>
    <col min="11009" max="11009" width="0" style="5" hidden="1" customWidth="1"/>
    <col min="11010" max="11010" width="94.7109375" style="5" customWidth="1"/>
    <col min="11011" max="11011" width="19.42578125" style="5" customWidth="1"/>
    <col min="11012" max="11012" width="16.28515625" style="5" customWidth="1"/>
    <col min="11013" max="11015" width="15.42578125" style="5" customWidth="1"/>
    <col min="11016" max="11016" width="16" style="5" bestFit="1" customWidth="1"/>
    <col min="11017" max="11017" width="15.140625" style="5" bestFit="1" customWidth="1"/>
    <col min="11018" max="11018" width="15.5703125" style="5" customWidth="1"/>
    <col min="11019" max="11019" width="14.7109375" style="5" customWidth="1"/>
    <col min="11020" max="11020" width="11.5703125" style="5" bestFit="1" customWidth="1"/>
    <col min="11021" max="11264" width="9.140625" style="5"/>
    <col min="11265" max="11265" width="0" style="5" hidden="1" customWidth="1"/>
    <col min="11266" max="11266" width="94.7109375" style="5" customWidth="1"/>
    <col min="11267" max="11267" width="19.42578125" style="5" customWidth="1"/>
    <col min="11268" max="11268" width="16.28515625" style="5" customWidth="1"/>
    <col min="11269" max="11271" width="15.42578125" style="5" customWidth="1"/>
    <col min="11272" max="11272" width="16" style="5" bestFit="1" customWidth="1"/>
    <col min="11273" max="11273" width="15.140625" style="5" bestFit="1" customWidth="1"/>
    <col min="11274" max="11274" width="15.5703125" style="5" customWidth="1"/>
    <col min="11275" max="11275" width="14.7109375" style="5" customWidth="1"/>
    <col min="11276" max="11276" width="11.5703125" style="5" bestFit="1" customWidth="1"/>
    <col min="11277" max="11520" width="9.140625" style="5"/>
    <col min="11521" max="11521" width="0" style="5" hidden="1" customWidth="1"/>
    <col min="11522" max="11522" width="94.7109375" style="5" customWidth="1"/>
    <col min="11523" max="11523" width="19.42578125" style="5" customWidth="1"/>
    <col min="11524" max="11524" width="16.28515625" style="5" customWidth="1"/>
    <col min="11525" max="11527" width="15.42578125" style="5" customWidth="1"/>
    <col min="11528" max="11528" width="16" style="5" bestFit="1" customWidth="1"/>
    <col min="11529" max="11529" width="15.140625" style="5" bestFit="1" customWidth="1"/>
    <col min="11530" max="11530" width="15.5703125" style="5" customWidth="1"/>
    <col min="11531" max="11531" width="14.7109375" style="5" customWidth="1"/>
    <col min="11532" max="11532" width="11.5703125" style="5" bestFit="1" customWidth="1"/>
    <col min="11533" max="11776" width="9.140625" style="5"/>
    <col min="11777" max="11777" width="0" style="5" hidden="1" customWidth="1"/>
    <col min="11778" max="11778" width="94.7109375" style="5" customWidth="1"/>
    <col min="11779" max="11779" width="19.42578125" style="5" customWidth="1"/>
    <col min="11780" max="11780" width="16.28515625" style="5" customWidth="1"/>
    <col min="11781" max="11783" width="15.42578125" style="5" customWidth="1"/>
    <col min="11784" max="11784" width="16" style="5" bestFit="1" customWidth="1"/>
    <col min="11785" max="11785" width="15.140625" style="5" bestFit="1" customWidth="1"/>
    <col min="11786" max="11786" width="15.5703125" style="5" customWidth="1"/>
    <col min="11787" max="11787" width="14.7109375" style="5" customWidth="1"/>
    <col min="11788" max="11788" width="11.5703125" style="5" bestFit="1" customWidth="1"/>
    <col min="11789" max="12032" width="9.140625" style="5"/>
    <col min="12033" max="12033" width="0" style="5" hidden="1" customWidth="1"/>
    <col min="12034" max="12034" width="94.7109375" style="5" customWidth="1"/>
    <col min="12035" max="12035" width="19.42578125" style="5" customWidth="1"/>
    <col min="12036" max="12036" width="16.28515625" style="5" customWidth="1"/>
    <col min="12037" max="12039" width="15.42578125" style="5" customWidth="1"/>
    <col min="12040" max="12040" width="16" style="5" bestFit="1" customWidth="1"/>
    <col min="12041" max="12041" width="15.140625" style="5" bestFit="1" customWidth="1"/>
    <col min="12042" max="12042" width="15.5703125" style="5" customWidth="1"/>
    <col min="12043" max="12043" width="14.7109375" style="5" customWidth="1"/>
    <col min="12044" max="12044" width="11.5703125" style="5" bestFit="1" customWidth="1"/>
    <col min="12045" max="12288" width="9.140625" style="5"/>
    <col min="12289" max="12289" width="0" style="5" hidden="1" customWidth="1"/>
    <col min="12290" max="12290" width="94.7109375" style="5" customWidth="1"/>
    <col min="12291" max="12291" width="19.42578125" style="5" customWidth="1"/>
    <col min="12292" max="12292" width="16.28515625" style="5" customWidth="1"/>
    <col min="12293" max="12295" width="15.42578125" style="5" customWidth="1"/>
    <col min="12296" max="12296" width="16" style="5" bestFit="1" customWidth="1"/>
    <col min="12297" max="12297" width="15.140625" style="5" bestFit="1" customWidth="1"/>
    <col min="12298" max="12298" width="15.5703125" style="5" customWidth="1"/>
    <col min="12299" max="12299" width="14.7109375" style="5" customWidth="1"/>
    <col min="12300" max="12300" width="11.5703125" style="5" bestFit="1" customWidth="1"/>
    <col min="12301" max="12544" width="9.140625" style="5"/>
    <col min="12545" max="12545" width="0" style="5" hidden="1" customWidth="1"/>
    <col min="12546" max="12546" width="94.7109375" style="5" customWidth="1"/>
    <col min="12547" max="12547" width="19.42578125" style="5" customWidth="1"/>
    <col min="12548" max="12548" width="16.28515625" style="5" customWidth="1"/>
    <col min="12549" max="12551" width="15.42578125" style="5" customWidth="1"/>
    <col min="12552" max="12552" width="16" style="5" bestFit="1" customWidth="1"/>
    <col min="12553" max="12553" width="15.140625" style="5" bestFit="1" customWidth="1"/>
    <col min="12554" max="12554" width="15.5703125" style="5" customWidth="1"/>
    <col min="12555" max="12555" width="14.7109375" style="5" customWidth="1"/>
    <col min="12556" max="12556" width="11.5703125" style="5" bestFit="1" customWidth="1"/>
    <col min="12557" max="12800" width="9.140625" style="5"/>
    <col min="12801" max="12801" width="0" style="5" hidden="1" customWidth="1"/>
    <col min="12802" max="12802" width="94.7109375" style="5" customWidth="1"/>
    <col min="12803" max="12803" width="19.42578125" style="5" customWidth="1"/>
    <col min="12804" max="12804" width="16.28515625" style="5" customWidth="1"/>
    <col min="12805" max="12807" width="15.42578125" style="5" customWidth="1"/>
    <col min="12808" max="12808" width="16" style="5" bestFit="1" customWidth="1"/>
    <col min="12809" max="12809" width="15.140625" style="5" bestFit="1" customWidth="1"/>
    <col min="12810" max="12810" width="15.5703125" style="5" customWidth="1"/>
    <col min="12811" max="12811" width="14.7109375" style="5" customWidth="1"/>
    <col min="12812" max="12812" width="11.5703125" style="5" bestFit="1" customWidth="1"/>
    <col min="12813" max="13056" width="9.140625" style="5"/>
    <col min="13057" max="13057" width="0" style="5" hidden="1" customWidth="1"/>
    <col min="13058" max="13058" width="94.7109375" style="5" customWidth="1"/>
    <col min="13059" max="13059" width="19.42578125" style="5" customWidth="1"/>
    <col min="13060" max="13060" width="16.28515625" style="5" customWidth="1"/>
    <col min="13061" max="13063" width="15.42578125" style="5" customWidth="1"/>
    <col min="13064" max="13064" width="16" style="5" bestFit="1" customWidth="1"/>
    <col min="13065" max="13065" width="15.140625" style="5" bestFit="1" customWidth="1"/>
    <col min="13066" max="13066" width="15.5703125" style="5" customWidth="1"/>
    <col min="13067" max="13067" width="14.7109375" style="5" customWidth="1"/>
    <col min="13068" max="13068" width="11.5703125" style="5" bestFit="1" customWidth="1"/>
    <col min="13069" max="13312" width="9.140625" style="5"/>
    <col min="13313" max="13313" width="0" style="5" hidden="1" customWidth="1"/>
    <col min="13314" max="13314" width="94.7109375" style="5" customWidth="1"/>
    <col min="13315" max="13315" width="19.42578125" style="5" customWidth="1"/>
    <col min="13316" max="13316" width="16.28515625" style="5" customWidth="1"/>
    <col min="13317" max="13319" width="15.42578125" style="5" customWidth="1"/>
    <col min="13320" max="13320" width="16" style="5" bestFit="1" customWidth="1"/>
    <col min="13321" max="13321" width="15.140625" style="5" bestFit="1" customWidth="1"/>
    <col min="13322" max="13322" width="15.5703125" style="5" customWidth="1"/>
    <col min="13323" max="13323" width="14.7109375" style="5" customWidth="1"/>
    <col min="13324" max="13324" width="11.5703125" style="5" bestFit="1" customWidth="1"/>
    <col min="13325" max="13568" width="9.140625" style="5"/>
    <col min="13569" max="13569" width="0" style="5" hidden="1" customWidth="1"/>
    <col min="13570" max="13570" width="94.7109375" style="5" customWidth="1"/>
    <col min="13571" max="13571" width="19.42578125" style="5" customWidth="1"/>
    <col min="13572" max="13572" width="16.28515625" style="5" customWidth="1"/>
    <col min="13573" max="13575" width="15.42578125" style="5" customWidth="1"/>
    <col min="13576" max="13576" width="16" style="5" bestFit="1" customWidth="1"/>
    <col min="13577" max="13577" width="15.140625" style="5" bestFit="1" customWidth="1"/>
    <col min="13578" max="13578" width="15.5703125" style="5" customWidth="1"/>
    <col min="13579" max="13579" width="14.7109375" style="5" customWidth="1"/>
    <col min="13580" max="13580" width="11.5703125" style="5" bestFit="1" customWidth="1"/>
    <col min="13581" max="13824" width="9.140625" style="5"/>
    <col min="13825" max="13825" width="0" style="5" hidden="1" customWidth="1"/>
    <col min="13826" max="13826" width="94.7109375" style="5" customWidth="1"/>
    <col min="13827" max="13827" width="19.42578125" style="5" customWidth="1"/>
    <col min="13828" max="13828" width="16.28515625" style="5" customWidth="1"/>
    <col min="13829" max="13831" width="15.42578125" style="5" customWidth="1"/>
    <col min="13832" max="13832" width="16" style="5" bestFit="1" customWidth="1"/>
    <col min="13833" max="13833" width="15.140625" style="5" bestFit="1" customWidth="1"/>
    <col min="13834" max="13834" width="15.5703125" style="5" customWidth="1"/>
    <col min="13835" max="13835" width="14.7109375" style="5" customWidth="1"/>
    <col min="13836" max="13836" width="11.5703125" style="5" bestFit="1" customWidth="1"/>
    <col min="13837" max="14080" width="9.140625" style="5"/>
    <col min="14081" max="14081" width="0" style="5" hidden="1" customWidth="1"/>
    <col min="14082" max="14082" width="94.7109375" style="5" customWidth="1"/>
    <col min="14083" max="14083" width="19.42578125" style="5" customWidth="1"/>
    <col min="14084" max="14084" width="16.28515625" style="5" customWidth="1"/>
    <col min="14085" max="14087" width="15.42578125" style="5" customWidth="1"/>
    <col min="14088" max="14088" width="16" style="5" bestFit="1" customWidth="1"/>
    <col min="14089" max="14089" width="15.140625" style="5" bestFit="1" customWidth="1"/>
    <col min="14090" max="14090" width="15.5703125" style="5" customWidth="1"/>
    <col min="14091" max="14091" width="14.7109375" style="5" customWidth="1"/>
    <col min="14092" max="14092" width="11.5703125" style="5" bestFit="1" customWidth="1"/>
    <col min="14093" max="14336" width="9.140625" style="5"/>
    <col min="14337" max="14337" width="0" style="5" hidden="1" customWidth="1"/>
    <col min="14338" max="14338" width="94.7109375" style="5" customWidth="1"/>
    <col min="14339" max="14339" width="19.42578125" style="5" customWidth="1"/>
    <col min="14340" max="14340" width="16.28515625" style="5" customWidth="1"/>
    <col min="14341" max="14343" width="15.42578125" style="5" customWidth="1"/>
    <col min="14344" max="14344" width="16" style="5" bestFit="1" customWidth="1"/>
    <col min="14345" max="14345" width="15.140625" style="5" bestFit="1" customWidth="1"/>
    <col min="14346" max="14346" width="15.5703125" style="5" customWidth="1"/>
    <col min="14347" max="14347" width="14.7109375" style="5" customWidth="1"/>
    <col min="14348" max="14348" width="11.5703125" style="5" bestFit="1" customWidth="1"/>
    <col min="14349" max="14592" width="9.140625" style="5"/>
    <col min="14593" max="14593" width="0" style="5" hidden="1" customWidth="1"/>
    <col min="14594" max="14594" width="94.7109375" style="5" customWidth="1"/>
    <col min="14595" max="14595" width="19.42578125" style="5" customWidth="1"/>
    <col min="14596" max="14596" width="16.28515625" style="5" customWidth="1"/>
    <col min="14597" max="14599" width="15.42578125" style="5" customWidth="1"/>
    <col min="14600" max="14600" width="16" style="5" bestFit="1" customWidth="1"/>
    <col min="14601" max="14601" width="15.140625" style="5" bestFit="1" customWidth="1"/>
    <col min="14602" max="14602" width="15.5703125" style="5" customWidth="1"/>
    <col min="14603" max="14603" width="14.7109375" style="5" customWidth="1"/>
    <col min="14604" max="14604" width="11.5703125" style="5" bestFit="1" customWidth="1"/>
    <col min="14605" max="14848" width="9.140625" style="5"/>
    <col min="14849" max="14849" width="0" style="5" hidden="1" customWidth="1"/>
    <col min="14850" max="14850" width="94.7109375" style="5" customWidth="1"/>
    <col min="14851" max="14851" width="19.42578125" style="5" customWidth="1"/>
    <col min="14852" max="14852" width="16.28515625" style="5" customWidth="1"/>
    <col min="14853" max="14855" width="15.42578125" style="5" customWidth="1"/>
    <col min="14856" max="14856" width="16" style="5" bestFit="1" customWidth="1"/>
    <col min="14857" max="14857" width="15.140625" style="5" bestFit="1" customWidth="1"/>
    <col min="14858" max="14858" width="15.5703125" style="5" customWidth="1"/>
    <col min="14859" max="14859" width="14.7109375" style="5" customWidth="1"/>
    <col min="14860" max="14860" width="11.5703125" style="5" bestFit="1" customWidth="1"/>
    <col min="14861" max="15104" width="9.140625" style="5"/>
    <col min="15105" max="15105" width="0" style="5" hidden="1" customWidth="1"/>
    <col min="15106" max="15106" width="94.7109375" style="5" customWidth="1"/>
    <col min="15107" max="15107" width="19.42578125" style="5" customWidth="1"/>
    <col min="15108" max="15108" width="16.28515625" style="5" customWidth="1"/>
    <col min="15109" max="15111" width="15.42578125" style="5" customWidth="1"/>
    <col min="15112" max="15112" width="16" style="5" bestFit="1" customWidth="1"/>
    <col min="15113" max="15113" width="15.140625" style="5" bestFit="1" customWidth="1"/>
    <col min="15114" max="15114" width="15.5703125" style="5" customWidth="1"/>
    <col min="15115" max="15115" width="14.7109375" style="5" customWidth="1"/>
    <col min="15116" max="15116" width="11.5703125" style="5" bestFit="1" customWidth="1"/>
    <col min="15117" max="15360" width="9.140625" style="5"/>
    <col min="15361" max="15361" width="0" style="5" hidden="1" customWidth="1"/>
    <col min="15362" max="15362" width="94.7109375" style="5" customWidth="1"/>
    <col min="15363" max="15363" width="19.42578125" style="5" customWidth="1"/>
    <col min="15364" max="15364" width="16.28515625" style="5" customWidth="1"/>
    <col min="15365" max="15367" width="15.42578125" style="5" customWidth="1"/>
    <col min="15368" max="15368" width="16" style="5" bestFit="1" customWidth="1"/>
    <col min="15369" max="15369" width="15.140625" style="5" bestFit="1" customWidth="1"/>
    <col min="15370" max="15370" width="15.5703125" style="5" customWidth="1"/>
    <col min="15371" max="15371" width="14.7109375" style="5" customWidth="1"/>
    <col min="15372" max="15372" width="11.5703125" style="5" bestFit="1" customWidth="1"/>
    <col min="15373" max="15616" width="9.140625" style="5"/>
    <col min="15617" max="15617" width="0" style="5" hidden="1" customWidth="1"/>
    <col min="15618" max="15618" width="94.7109375" style="5" customWidth="1"/>
    <col min="15619" max="15619" width="19.42578125" style="5" customWidth="1"/>
    <col min="15620" max="15620" width="16.28515625" style="5" customWidth="1"/>
    <col min="15621" max="15623" width="15.42578125" style="5" customWidth="1"/>
    <col min="15624" max="15624" width="16" style="5" bestFit="1" customWidth="1"/>
    <col min="15625" max="15625" width="15.140625" style="5" bestFit="1" customWidth="1"/>
    <col min="15626" max="15626" width="15.5703125" style="5" customWidth="1"/>
    <col min="15627" max="15627" width="14.7109375" style="5" customWidth="1"/>
    <col min="15628" max="15628" width="11.5703125" style="5" bestFit="1" customWidth="1"/>
    <col min="15629" max="15872" width="9.140625" style="5"/>
    <col min="15873" max="15873" width="0" style="5" hidden="1" customWidth="1"/>
    <col min="15874" max="15874" width="94.7109375" style="5" customWidth="1"/>
    <col min="15875" max="15875" width="19.42578125" style="5" customWidth="1"/>
    <col min="15876" max="15876" width="16.28515625" style="5" customWidth="1"/>
    <col min="15877" max="15879" width="15.42578125" style="5" customWidth="1"/>
    <col min="15880" max="15880" width="16" style="5" bestFit="1" customWidth="1"/>
    <col min="15881" max="15881" width="15.140625" style="5" bestFit="1" customWidth="1"/>
    <col min="15882" max="15882" width="15.5703125" style="5" customWidth="1"/>
    <col min="15883" max="15883" width="14.7109375" style="5" customWidth="1"/>
    <col min="15884" max="15884" width="11.5703125" style="5" bestFit="1" customWidth="1"/>
    <col min="15885" max="16128" width="9.140625" style="5"/>
    <col min="16129" max="16129" width="0" style="5" hidden="1" customWidth="1"/>
    <col min="16130" max="16130" width="94.7109375" style="5" customWidth="1"/>
    <col min="16131" max="16131" width="19.42578125" style="5" customWidth="1"/>
    <col min="16132" max="16132" width="16.28515625" style="5" customWidth="1"/>
    <col min="16133" max="16135" width="15.42578125" style="5" customWidth="1"/>
    <col min="16136" max="16136" width="16" style="5" bestFit="1" customWidth="1"/>
    <col min="16137" max="16137" width="15.140625" style="5" bestFit="1" customWidth="1"/>
    <col min="16138" max="16138" width="15.5703125" style="5" customWidth="1"/>
    <col min="16139" max="16139" width="14.7109375" style="5" customWidth="1"/>
    <col min="16140" max="16140" width="11.5703125" style="5" bestFit="1" customWidth="1"/>
    <col min="16141" max="16384" width="9.140625" style="5"/>
  </cols>
  <sheetData>
    <row r="1" spans="2:11" hidden="1" x14ac:dyDescent="0.25">
      <c r="B1" s="1" t="s">
        <v>0</v>
      </c>
      <c r="C1" s="2"/>
      <c r="D1" s="2"/>
      <c r="E1" s="2"/>
      <c r="F1" s="2"/>
      <c r="G1" s="2"/>
      <c r="H1" s="3"/>
    </row>
    <row r="2" spans="2:11" hidden="1" x14ac:dyDescent="0.25">
      <c r="B2" s="7" t="s">
        <v>1</v>
      </c>
      <c r="C2" s="8"/>
      <c r="D2" s="8"/>
      <c r="E2" s="8"/>
      <c r="F2" s="8"/>
      <c r="G2" s="8"/>
      <c r="H2" s="9"/>
    </row>
    <row r="3" spans="2:11" x14ac:dyDescent="0.25">
      <c r="B3" s="10" t="s">
        <v>2</v>
      </c>
      <c r="C3" s="11"/>
      <c r="D3" s="12"/>
      <c r="E3" s="13"/>
      <c r="F3" s="13"/>
      <c r="G3" s="13"/>
      <c r="H3" s="14"/>
    </row>
    <row r="4" spans="2:11" x14ac:dyDescent="0.25">
      <c r="B4" s="10" t="s">
        <v>448</v>
      </c>
      <c r="C4" s="11"/>
      <c r="D4" s="15"/>
      <c r="E4" s="11"/>
      <c r="F4" s="11"/>
      <c r="G4" s="11"/>
      <c r="H4" s="16"/>
    </row>
    <row r="5" spans="2:11" x14ac:dyDescent="0.25">
      <c r="B5" s="93" t="s">
        <v>4</v>
      </c>
      <c r="C5" s="93"/>
      <c r="D5" s="93"/>
      <c r="E5" s="93"/>
      <c r="F5" s="93"/>
      <c r="G5" s="93"/>
      <c r="H5" s="93"/>
      <c r="I5" s="93"/>
    </row>
    <row r="6" spans="2:11" x14ac:dyDescent="0.25">
      <c r="B6" s="10"/>
      <c r="C6" s="18"/>
      <c r="D6" s="19"/>
      <c r="E6" s="18"/>
      <c r="F6" s="18"/>
      <c r="G6" s="18"/>
      <c r="H6" s="20"/>
    </row>
    <row r="7" spans="2:11" ht="30" x14ac:dyDescent="0.25">
      <c r="B7" s="21" t="s">
        <v>5</v>
      </c>
      <c r="C7" s="21" t="s">
        <v>6</v>
      </c>
      <c r="D7" s="22" t="s">
        <v>7</v>
      </c>
      <c r="E7" s="23" t="s">
        <v>8</v>
      </c>
      <c r="F7" s="24" t="s">
        <v>9</v>
      </c>
      <c r="G7" s="24" t="s">
        <v>10</v>
      </c>
      <c r="H7" s="24" t="s">
        <v>11</v>
      </c>
    </row>
    <row r="8" spans="2:11" x14ac:dyDescent="0.25">
      <c r="B8" s="10" t="s">
        <v>12</v>
      </c>
      <c r="C8" s="26"/>
      <c r="D8" s="128"/>
      <c r="E8" s="129"/>
      <c r="F8" s="130"/>
      <c r="G8" s="130"/>
      <c r="H8" s="131"/>
    </row>
    <row r="9" spans="2:11" hidden="1" x14ac:dyDescent="0.25">
      <c r="B9" s="10" t="s">
        <v>429</v>
      </c>
      <c r="C9" s="26"/>
      <c r="D9" s="261"/>
      <c r="E9" s="262"/>
      <c r="F9" s="219"/>
      <c r="G9" s="219"/>
      <c r="H9" s="131"/>
      <c r="J9" s="263"/>
      <c r="K9" s="264"/>
    </row>
    <row r="10" spans="2:11" hidden="1" x14ac:dyDescent="0.25">
      <c r="B10" s="10" t="s">
        <v>14</v>
      </c>
      <c r="C10" s="26"/>
      <c r="D10" s="261"/>
      <c r="E10" s="265"/>
      <c r="F10" s="219"/>
      <c r="G10" s="219"/>
      <c r="H10" s="131"/>
      <c r="J10" s="4"/>
    </row>
    <row r="11" spans="2:11" hidden="1" x14ac:dyDescent="0.25">
      <c r="B11" s="34" t="s">
        <v>92</v>
      </c>
      <c r="C11" s="26"/>
      <c r="D11" s="261"/>
      <c r="E11" s="226" t="e">
        <f>SUM(#REF!)</f>
        <v>#REF!</v>
      </c>
      <c r="F11" s="66" t="e">
        <f>SUM(#REF!)</f>
        <v>#REF!</v>
      </c>
      <c r="G11" s="61"/>
      <c r="H11" s="47"/>
      <c r="J11" s="4"/>
    </row>
    <row r="12" spans="2:11" hidden="1" x14ac:dyDescent="0.25">
      <c r="B12" s="34" t="s">
        <v>93</v>
      </c>
      <c r="C12" s="26"/>
      <c r="D12" s="261"/>
      <c r="E12" s="266"/>
      <c r="F12" s="61"/>
      <c r="G12" s="61"/>
      <c r="H12" s="47"/>
      <c r="J12" s="4"/>
    </row>
    <row r="13" spans="2:11" hidden="1" x14ac:dyDescent="0.25">
      <c r="B13" s="43"/>
      <c r="C13" s="51"/>
      <c r="D13" s="96"/>
      <c r="E13" s="57"/>
      <c r="F13" s="30"/>
      <c r="G13" s="30"/>
      <c r="H13" s="267"/>
      <c r="J13" s="4"/>
    </row>
    <row r="14" spans="2:11" hidden="1" x14ac:dyDescent="0.25">
      <c r="B14" s="34" t="s">
        <v>92</v>
      </c>
      <c r="C14" s="26"/>
      <c r="D14" s="261"/>
      <c r="E14" s="226" t="e">
        <f>SUM(#REF!)</f>
        <v>#REF!</v>
      </c>
      <c r="F14" s="226" t="e">
        <f>SUM(#REF!)</f>
        <v>#REF!</v>
      </c>
      <c r="G14" s="61"/>
      <c r="H14" s="47"/>
      <c r="J14" s="4"/>
    </row>
    <row r="15" spans="2:11" x14ac:dyDescent="0.25">
      <c r="B15" s="34" t="s">
        <v>96</v>
      </c>
      <c r="C15" s="34"/>
      <c r="D15" s="268"/>
      <c r="E15" s="60"/>
      <c r="F15" s="61"/>
      <c r="G15" s="61"/>
      <c r="H15" s="47"/>
      <c r="J15" s="4"/>
    </row>
    <row r="16" spans="2:11" x14ac:dyDescent="0.25">
      <c r="B16" s="34" t="s">
        <v>314</v>
      </c>
      <c r="C16" s="34"/>
      <c r="D16" s="268"/>
      <c r="E16" s="60"/>
      <c r="F16" s="61"/>
      <c r="G16" s="61"/>
      <c r="H16" s="47"/>
      <c r="J16" s="4"/>
    </row>
    <row r="17" spans="2:10" x14ac:dyDescent="0.25">
      <c r="B17" s="54" t="s">
        <v>449</v>
      </c>
      <c r="C17" s="269" t="s">
        <v>326</v>
      </c>
      <c r="D17" s="270">
        <v>1500</v>
      </c>
      <c r="E17" s="63">
        <v>7176.75</v>
      </c>
      <c r="F17" s="64">
        <v>7.08</v>
      </c>
      <c r="G17" s="64">
        <v>6</v>
      </c>
      <c r="H17" s="271" t="s">
        <v>450</v>
      </c>
      <c r="J17" s="4"/>
    </row>
    <row r="18" spans="2:10" x14ac:dyDescent="0.25">
      <c r="B18" s="54" t="s">
        <v>451</v>
      </c>
      <c r="C18" s="269" t="s">
        <v>319</v>
      </c>
      <c r="D18" s="270">
        <v>1000</v>
      </c>
      <c r="E18" s="63">
        <v>4964.97</v>
      </c>
      <c r="F18" s="64">
        <v>4.9000000000000004</v>
      </c>
      <c r="G18" s="64">
        <v>4.8596000000000004</v>
      </c>
      <c r="H18" s="271" t="s">
        <v>452</v>
      </c>
      <c r="J18" s="4"/>
    </row>
    <row r="19" spans="2:10" x14ac:dyDescent="0.25">
      <c r="B19" s="54" t="s">
        <v>453</v>
      </c>
      <c r="C19" s="269" t="s">
        <v>319</v>
      </c>
      <c r="D19" s="270">
        <v>1000</v>
      </c>
      <c r="E19" s="63">
        <v>4919.25</v>
      </c>
      <c r="F19" s="64">
        <v>4.8499999999999996</v>
      </c>
      <c r="G19" s="64">
        <v>5.3498999999999999</v>
      </c>
      <c r="H19" s="271" t="s">
        <v>454</v>
      </c>
      <c r="J19" s="4"/>
    </row>
    <row r="20" spans="2:10" x14ac:dyDescent="0.25">
      <c r="B20" s="54" t="s">
        <v>455</v>
      </c>
      <c r="C20" s="269" t="s">
        <v>316</v>
      </c>
      <c r="D20" s="270">
        <v>1000</v>
      </c>
      <c r="E20" s="63">
        <v>4840.5</v>
      </c>
      <c r="F20" s="64">
        <v>4.78</v>
      </c>
      <c r="G20" s="64">
        <v>5.7000999999999999</v>
      </c>
      <c r="H20" s="271" t="s">
        <v>456</v>
      </c>
      <c r="J20" s="4"/>
    </row>
    <row r="21" spans="2:10" x14ac:dyDescent="0.25">
      <c r="B21" s="54" t="s">
        <v>457</v>
      </c>
      <c r="C21" s="269" t="s">
        <v>319</v>
      </c>
      <c r="D21" s="270">
        <v>1000</v>
      </c>
      <c r="E21" s="63">
        <v>4784.8500000000004</v>
      </c>
      <c r="F21" s="64">
        <v>4.72</v>
      </c>
      <c r="G21" s="64">
        <v>5.9249999999999998</v>
      </c>
      <c r="H21" s="271" t="s">
        <v>458</v>
      </c>
      <c r="J21" s="4"/>
    </row>
    <row r="22" spans="2:10" x14ac:dyDescent="0.25">
      <c r="B22" s="54" t="s">
        <v>459</v>
      </c>
      <c r="C22" s="269" t="s">
        <v>316</v>
      </c>
      <c r="D22" s="270">
        <v>1000</v>
      </c>
      <c r="E22" s="63">
        <v>4782.0200000000004</v>
      </c>
      <c r="F22" s="64">
        <v>4.72</v>
      </c>
      <c r="G22" s="64">
        <v>5.9</v>
      </c>
      <c r="H22" s="271" t="s">
        <v>460</v>
      </c>
      <c r="J22" s="4"/>
    </row>
    <row r="23" spans="2:10" x14ac:dyDescent="0.25">
      <c r="B23" s="54" t="s">
        <v>461</v>
      </c>
      <c r="C23" s="269" t="s">
        <v>319</v>
      </c>
      <c r="D23" s="270">
        <v>1000</v>
      </c>
      <c r="E23" s="63">
        <v>4762.04</v>
      </c>
      <c r="F23" s="64">
        <v>4.7</v>
      </c>
      <c r="G23" s="64">
        <v>5.98</v>
      </c>
      <c r="H23" s="271" t="s">
        <v>462</v>
      </c>
      <c r="J23" s="4"/>
    </row>
    <row r="24" spans="2:10" x14ac:dyDescent="0.25">
      <c r="B24" s="54" t="s">
        <v>440</v>
      </c>
      <c r="C24" s="269" t="s">
        <v>319</v>
      </c>
      <c r="D24" s="270">
        <v>500</v>
      </c>
      <c r="E24" s="63">
        <v>2433.33</v>
      </c>
      <c r="F24" s="64">
        <v>2.4</v>
      </c>
      <c r="G24" s="64">
        <v>5.65</v>
      </c>
      <c r="H24" s="271" t="s">
        <v>441</v>
      </c>
      <c r="J24" s="4"/>
    </row>
    <row r="25" spans="2:10" x14ac:dyDescent="0.25">
      <c r="B25" s="54" t="s">
        <v>463</v>
      </c>
      <c r="C25" s="269" t="s">
        <v>319</v>
      </c>
      <c r="D25" s="270">
        <v>500</v>
      </c>
      <c r="E25" s="63">
        <v>2405.56</v>
      </c>
      <c r="F25" s="64">
        <v>2.37</v>
      </c>
      <c r="G25" s="64">
        <v>5.8249999999999993</v>
      </c>
      <c r="H25" s="271" t="s">
        <v>464</v>
      </c>
      <c r="J25" s="4"/>
    </row>
    <row r="26" spans="2:10" x14ac:dyDescent="0.25">
      <c r="B26" s="54" t="s">
        <v>465</v>
      </c>
      <c r="C26" s="269" t="s">
        <v>316</v>
      </c>
      <c r="D26" s="270">
        <v>500</v>
      </c>
      <c r="E26" s="63">
        <v>2388.0500000000002</v>
      </c>
      <c r="F26" s="64">
        <v>2.36</v>
      </c>
      <c r="G26" s="64">
        <v>5.8799000000000001</v>
      </c>
      <c r="H26" s="271" t="s">
        <v>466</v>
      </c>
      <c r="J26" s="4"/>
    </row>
    <row r="27" spans="2:10" x14ac:dyDescent="0.25">
      <c r="B27" s="54" t="s">
        <v>467</v>
      </c>
      <c r="C27" s="269" t="s">
        <v>326</v>
      </c>
      <c r="D27" s="270">
        <v>250</v>
      </c>
      <c r="E27" s="63">
        <v>1197.1300000000001</v>
      </c>
      <c r="F27" s="64">
        <v>1.18</v>
      </c>
      <c r="G27" s="64">
        <v>5.8832999999999993</v>
      </c>
      <c r="H27" s="271" t="s">
        <v>468</v>
      </c>
      <c r="J27" s="4"/>
    </row>
    <row r="28" spans="2:10" x14ac:dyDescent="0.25">
      <c r="B28" s="34" t="s">
        <v>92</v>
      </c>
      <c r="C28" s="34"/>
      <c r="D28" s="272"/>
      <c r="E28" s="65">
        <f>SUM(E17:E27)</f>
        <v>44654.45</v>
      </c>
      <c r="F28" s="65">
        <f>SUM(F17:F27)</f>
        <v>44.059999999999995</v>
      </c>
      <c r="G28" s="61"/>
      <c r="H28" s="47"/>
      <c r="J28" s="4"/>
    </row>
    <row r="29" spans="2:10" x14ac:dyDescent="0.25">
      <c r="B29" s="10" t="s">
        <v>336</v>
      </c>
      <c r="C29" s="26"/>
      <c r="D29" s="128"/>
      <c r="E29" s="262"/>
      <c r="F29" s="219"/>
      <c r="G29" s="219"/>
      <c r="H29" s="131"/>
      <c r="J29" s="4"/>
    </row>
    <row r="30" spans="2:10" x14ac:dyDescent="0.25">
      <c r="B30" s="10" t="s">
        <v>14</v>
      </c>
      <c r="C30" s="26"/>
      <c r="D30" s="128"/>
      <c r="E30" s="262"/>
      <c r="F30" s="219"/>
      <c r="G30" s="219"/>
      <c r="H30" s="131"/>
      <c r="J30" s="4"/>
    </row>
    <row r="31" spans="2:10" x14ac:dyDescent="0.25">
      <c r="B31" s="43" t="s">
        <v>469</v>
      </c>
      <c r="C31" s="269" t="s">
        <v>319</v>
      </c>
      <c r="D31" s="132">
        <v>1000</v>
      </c>
      <c r="E31" s="273">
        <v>4983.1099999999997</v>
      </c>
      <c r="F31" s="274">
        <v>4.92</v>
      </c>
      <c r="G31" s="46">
        <v>4.9500999999999999</v>
      </c>
      <c r="H31" s="133" t="s">
        <v>470</v>
      </c>
      <c r="J31" s="4"/>
    </row>
    <row r="32" spans="2:10" x14ac:dyDescent="0.25">
      <c r="B32" s="43" t="s">
        <v>471</v>
      </c>
      <c r="C32" s="269" t="s">
        <v>319</v>
      </c>
      <c r="D32" s="132">
        <v>1000</v>
      </c>
      <c r="E32" s="273">
        <v>4972.09</v>
      </c>
      <c r="F32" s="274">
        <v>4.91</v>
      </c>
      <c r="G32" s="46">
        <v>4.7647999999999993</v>
      </c>
      <c r="H32" s="133" t="s">
        <v>472</v>
      </c>
      <c r="J32" s="4"/>
    </row>
    <row r="33" spans="2:10" x14ac:dyDescent="0.25">
      <c r="B33" s="43" t="s">
        <v>473</v>
      </c>
      <c r="C33" s="269" t="s">
        <v>319</v>
      </c>
      <c r="D33" s="132">
        <v>1000</v>
      </c>
      <c r="E33" s="273">
        <v>4906.88</v>
      </c>
      <c r="F33" s="274">
        <v>4.84</v>
      </c>
      <c r="G33" s="46">
        <v>5.4975999999999994</v>
      </c>
      <c r="H33" s="133" t="s">
        <v>474</v>
      </c>
      <c r="J33" s="4"/>
    </row>
    <row r="34" spans="2:10" x14ac:dyDescent="0.25">
      <c r="B34" s="43" t="s">
        <v>475</v>
      </c>
      <c r="C34" s="269" t="s">
        <v>319</v>
      </c>
      <c r="D34" s="132">
        <v>1000</v>
      </c>
      <c r="E34" s="273">
        <v>4766.3</v>
      </c>
      <c r="F34" s="274">
        <v>4.7</v>
      </c>
      <c r="G34" s="46">
        <v>6.15</v>
      </c>
      <c r="H34" s="133" t="s">
        <v>476</v>
      </c>
      <c r="J34" s="4"/>
    </row>
    <row r="35" spans="2:10" x14ac:dyDescent="0.25">
      <c r="B35" s="43" t="s">
        <v>477</v>
      </c>
      <c r="C35" s="269" t="s">
        <v>319</v>
      </c>
      <c r="D35" s="132">
        <v>500</v>
      </c>
      <c r="E35" s="273">
        <v>2499.69</v>
      </c>
      <c r="F35" s="274">
        <v>2.4700000000000002</v>
      </c>
      <c r="G35" s="46">
        <v>4.6177999999999999</v>
      </c>
      <c r="H35" s="133" t="s">
        <v>478</v>
      </c>
      <c r="J35" s="4"/>
    </row>
    <row r="36" spans="2:10" x14ac:dyDescent="0.25">
      <c r="B36" s="43" t="s">
        <v>366</v>
      </c>
      <c r="C36" s="269" t="s">
        <v>348</v>
      </c>
      <c r="D36" s="132">
        <v>500</v>
      </c>
      <c r="E36" s="273">
        <v>2497.7600000000002</v>
      </c>
      <c r="F36" s="274">
        <v>2.46</v>
      </c>
      <c r="G36" s="46">
        <v>4.6761999999999997</v>
      </c>
      <c r="H36" s="133" t="s">
        <v>367</v>
      </c>
      <c r="J36" s="4"/>
    </row>
    <row r="37" spans="2:10" x14ac:dyDescent="0.25">
      <c r="B37" s="43" t="s">
        <v>479</v>
      </c>
      <c r="C37" s="269" t="s">
        <v>319</v>
      </c>
      <c r="D37" s="132">
        <v>500</v>
      </c>
      <c r="E37" s="273">
        <v>2487.89</v>
      </c>
      <c r="F37" s="274">
        <v>2.4500000000000002</v>
      </c>
      <c r="G37" s="46">
        <v>5.0750999999999999</v>
      </c>
      <c r="H37" s="133" t="s">
        <v>480</v>
      </c>
      <c r="J37" s="4"/>
    </row>
    <row r="38" spans="2:10" x14ac:dyDescent="0.25">
      <c r="B38" s="43" t="s">
        <v>481</v>
      </c>
      <c r="C38" s="269" t="s">
        <v>319</v>
      </c>
      <c r="D38" s="132">
        <v>500</v>
      </c>
      <c r="E38" s="273">
        <v>2472.23</v>
      </c>
      <c r="F38" s="274">
        <v>2.44</v>
      </c>
      <c r="G38" s="46">
        <v>5.5400000000000009</v>
      </c>
      <c r="H38" s="133" t="s">
        <v>482</v>
      </c>
      <c r="J38" s="4"/>
    </row>
    <row r="39" spans="2:10" x14ac:dyDescent="0.25">
      <c r="B39" s="34" t="s">
        <v>92</v>
      </c>
      <c r="C39" s="26"/>
      <c r="D39" s="128"/>
      <c r="E39" s="226">
        <f>SUM(E31:E38)</f>
        <v>29585.95</v>
      </c>
      <c r="F39" s="66">
        <f>SUM(F31:F38)</f>
        <v>29.19</v>
      </c>
      <c r="G39" s="61"/>
      <c r="H39" s="47"/>
      <c r="I39" s="4" t="e">
        <f>+VLOOKUP(H39,[1]Factsheet_mapping_master!$C$1:$E$1098,3,0)</f>
        <v>#N/A</v>
      </c>
      <c r="J39" s="4"/>
    </row>
    <row r="40" spans="2:10" x14ac:dyDescent="0.25">
      <c r="B40" s="34" t="s">
        <v>98</v>
      </c>
      <c r="C40" s="26"/>
      <c r="D40" s="128"/>
      <c r="E40" s="266"/>
      <c r="F40" s="61"/>
      <c r="G40" s="61"/>
      <c r="H40" s="47"/>
      <c r="J40" s="4"/>
    </row>
    <row r="41" spans="2:10" x14ac:dyDescent="0.25">
      <c r="B41" s="54" t="s">
        <v>483</v>
      </c>
      <c r="C41" s="269" t="s">
        <v>103</v>
      </c>
      <c r="D41" s="45">
        <v>7500000</v>
      </c>
      <c r="E41" s="212">
        <v>7377.32</v>
      </c>
      <c r="F41" s="64">
        <v>7.28</v>
      </c>
      <c r="G41" s="64">
        <v>4.9750999999999994</v>
      </c>
      <c r="H41" s="47" t="s">
        <v>484</v>
      </c>
      <c r="J41" s="4"/>
    </row>
    <row r="42" spans="2:10" x14ac:dyDescent="0.25">
      <c r="B42" s="54" t="s">
        <v>485</v>
      </c>
      <c r="C42" s="269" t="s">
        <v>103</v>
      </c>
      <c r="D42" s="45">
        <v>3500000</v>
      </c>
      <c r="E42" s="212">
        <v>3356.84</v>
      </c>
      <c r="F42" s="64">
        <v>3.31</v>
      </c>
      <c r="G42" s="64">
        <v>5.64</v>
      </c>
      <c r="H42" s="47" t="s">
        <v>486</v>
      </c>
      <c r="J42" s="4"/>
    </row>
    <row r="43" spans="2:10" x14ac:dyDescent="0.25">
      <c r="B43" s="54" t="s">
        <v>380</v>
      </c>
      <c r="C43" s="269" t="s">
        <v>103</v>
      </c>
      <c r="D43" s="45">
        <v>2500000</v>
      </c>
      <c r="E43" s="212">
        <v>2473.6</v>
      </c>
      <c r="F43" s="64">
        <v>2.44</v>
      </c>
      <c r="G43" s="64">
        <v>4.8699000000000003</v>
      </c>
      <c r="H43" s="47" t="s">
        <v>381</v>
      </c>
      <c r="J43" s="4"/>
    </row>
    <row r="44" spans="2:10" x14ac:dyDescent="0.25">
      <c r="B44" s="54" t="s">
        <v>487</v>
      </c>
      <c r="C44" s="269" t="s">
        <v>103</v>
      </c>
      <c r="D44" s="45">
        <v>2500000</v>
      </c>
      <c r="E44" s="212">
        <v>2471.31</v>
      </c>
      <c r="F44" s="64">
        <v>2.44</v>
      </c>
      <c r="G44" s="64">
        <v>4.8700999999999999</v>
      </c>
      <c r="H44" s="47" t="s">
        <v>488</v>
      </c>
      <c r="J44" s="4"/>
    </row>
    <row r="45" spans="2:10" x14ac:dyDescent="0.25">
      <c r="B45" s="54" t="s">
        <v>489</v>
      </c>
      <c r="C45" s="269" t="s">
        <v>103</v>
      </c>
      <c r="D45" s="45">
        <v>2500000</v>
      </c>
      <c r="E45" s="212">
        <v>2391.87</v>
      </c>
      <c r="F45" s="64">
        <v>2.36</v>
      </c>
      <c r="G45" s="64">
        <v>5.69</v>
      </c>
      <c r="H45" s="47" t="s">
        <v>490</v>
      </c>
      <c r="J45" s="4"/>
    </row>
    <row r="46" spans="2:10" x14ac:dyDescent="0.25">
      <c r="B46" s="54" t="s">
        <v>491</v>
      </c>
      <c r="C46" s="269" t="s">
        <v>103</v>
      </c>
      <c r="D46" s="45">
        <v>1213800</v>
      </c>
      <c r="E46" s="212">
        <v>1162.95</v>
      </c>
      <c r="F46" s="64">
        <v>1.1499999999999999</v>
      </c>
      <c r="G46" s="64">
        <v>5.64</v>
      </c>
      <c r="H46" s="47" t="s">
        <v>492</v>
      </c>
      <c r="J46" s="4"/>
    </row>
    <row r="47" spans="2:10" x14ac:dyDescent="0.25">
      <c r="B47" s="34" t="s">
        <v>92</v>
      </c>
      <c r="C47" s="26"/>
      <c r="D47" s="128"/>
      <c r="E47" s="226">
        <f>SUM(E41:E46)</f>
        <v>19233.89</v>
      </c>
      <c r="F47" s="226">
        <f>SUM(F41:F46)</f>
        <v>18.979999999999997</v>
      </c>
      <c r="G47" s="61"/>
      <c r="H47" s="47"/>
      <c r="J47" s="4"/>
    </row>
    <row r="48" spans="2:10" x14ac:dyDescent="0.25">
      <c r="B48" s="34" t="s">
        <v>111</v>
      </c>
      <c r="C48" s="34"/>
      <c r="D48" s="272"/>
      <c r="E48" s="60"/>
      <c r="F48" s="61"/>
      <c r="G48" s="61"/>
      <c r="H48" s="47"/>
      <c r="J48" s="4"/>
    </row>
    <row r="49" spans="2:10" x14ac:dyDescent="0.25">
      <c r="B49" s="34" t="s">
        <v>112</v>
      </c>
      <c r="C49" s="54"/>
      <c r="D49" s="95"/>
      <c r="E49" s="63">
        <v>7978.51</v>
      </c>
      <c r="F49" s="275">
        <v>7.87</v>
      </c>
      <c r="G49" s="46"/>
      <c r="H49" s="30"/>
      <c r="J49" s="4"/>
    </row>
    <row r="50" spans="2:10" x14ac:dyDescent="0.25">
      <c r="B50" s="34" t="s">
        <v>113</v>
      </c>
      <c r="C50" s="54"/>
      <c r="D50" s="95"/>
      <c r="E50" s="63">
        <f>-85.8399999999965-0.02</f>
        <v>-85.859999999996489</v>
      </c>
      <c r="F50" s="275">
        <f>-0.08-0.02</f>
        <v>-0.1</v>
      </c>
      <c r="G50" s="46"/>
      <c r="H50" s="30"/>
      <c r="I50" s="193"/>
      <c r="J50" s="4"/>
    </row>
    <row r="51" spans="2:10" x14ac:dyDescent="0.25">
      <c r="B51" s="75" t="s">
        <v>114</v>
      </c>
      <c r="C51" s="75"/>
      <c r="D51" s="102"/>
      <c r="E51" s="276">
        <f>SUM(E50+E49+E28+E39)+E47</f>
        <v>101366.94</v>
      </c>
      <c r="F51" s="276">
        <f>SUM(F50+F49+F28+F39)+F47</f>
        <v>100</v>
      </c>
      <c r="G51" s="277"/>
      <c r="H51" s="103"/>
      <c r="I51" s="193"/>
      <c r="J51" s="4"/>
    </row>
    <row r="52" spans="2:10" x14ac:dyDescent="0.25">
      <c r="B52" s="54" t="s">
        <v>218</v>
      </c>
      <c r="C52" s="58"/>
      <c r="D52" s="104"/>
      <c r="E52" s="105"/>
      <c r="F52" s="105"/>
      <c r="G52" s="105"/>
      <c r="H52" s="106"/>
      <c r="I52" s="193"/>
      <c r="J52" s="4"/>
    </row>
    <row r="53" spans="2:10" x14ac:dyDescent="0.25">
      <c r="B53" s="107" t="s">
        <v>116</v>
      </c>
      <c r="C53" s="108"/>
      <c r="D53" s="108"/>
      <c r="E53" s="108"/>
      <c r="F53" s="108"/>
      <c r="G53" s="108"/>
      <c r="H53" s="109"/>
      <c r="J53" s="4"/>
    </row>
    <row r="54" spans="2:10" x14ac:dyDescent="0.25">
      <c r="B54" s="110" t="s">
        <v>117</v>
      </c>
      <c r="C54" s="111"/>
      <c r="D54" s="111"/>
      <c r="E54" s="111"/>
      <c r="F54" s="111"/>
      <c r="G54" s="111"/>
      <c r="H54" s="112"/>
      <c r="J54" s="4"/>
    </row>
    <row r="55" spans="2:10" x14ac:dyDescent="0.25">
      <c r="B55" s="86" t="s">
        <v>118</v>
      </c>
      <c r="C55" s="111"/>
      <c r="D55" s="111"/>
      <c r="E55" s="111"/>
      <c r="F55" s="111"/>
      <c r="G55" s="111"/>
      <c r="H55" s="112"/>
      <c r="J55" s="4"/>
    </row>
    <row r="56" spans="2:10" x14ac:dyDescent="0.25">
      <c r="E56" s="278"/>
      <c r="J56" s="4"/>
    </row>
    <row r="57" spans="2:10" x14ac:dyDescent="0.25">
      <c r="J57" s="4"/>
    </row>
    <row r="58" spans="2:10" x14ac:dyDescent="0.25">
      <c r="J58" s="4"/>
    </row>
    <row r="59" spans="2:10" x14ac:dyDescent="0.25">
      <c r="J59" s="4"/>
    </row>
    <row r="60" spans="2:10" x14ac:dyDescent="0.25">
      <c r="J60" s="4"/>
    </row>
    <row r="61" spans="2:10" x14ac:dyDescent="0.25">
      <c r="J61" s="4"/>
    </row>
    <row r="62" spans="2:10" x14ac:dyDescent="0.25">
      <c r="J62" s="4"/>
    </row>
    <row r="63" spans="2:10" x14ac:dyDescent="0.25">
      <c r="J63" s="4"/>
    </row>
    <row r="64" spans="2:10" x14ac:dyDescent="0.25">
      <c r="J64" s="4"/>
    </row>
    <row r="65" spans="10:10" x14ac:dyDescent="0.25">
      <c r="J65" s="4"/>
    </row>
    <row r="66" spans="10:10" x14ac:dyDescent="0.25">
      <c r="J66" s="4"/>
    </row>
    <row r="67" spans="10:10" x14ac:dyDescent="0.25">
      <c r="J67" s="4"/>
    </row>
    <row r="68" spans="10:10" x14ac:dyDescent="0.25">
      <c r="J68" s="4"/>
    </row>
    <row r="69" spans="10:10" x14ac:dyDescent="0.25">
      <c r="J69" s="4"/>
    </row>
    <row r="70" spans="10:10" x14ac:dyDescent="0.25">
      <c r="J70" s="4"/>
    </row>
    <row r="71" spans="10:10" x14ac:dyDescent="0.25">
      <c r="J71" s="4"/>
    </row>
    <row r="72" spans="10:10" x14ac:dyDescent="0.25">
      <c r="J72" s="4"/>
    </row>
    <row r="73" spans="10:10" x14ac:dyDescent="0.25">
      <c r="J73" s="4"/>
    </row>
    <row r="74" spans="10:10" x14ac:dyDescent="0.25">
      <c r="J74" s="4"/>
    </row>
    <row r="75" spans="10:10" x14ac:dyDescent="0.25">
      <c r="J75" s="4"/>
    </row>
    <row r="76" spans="10:10" x14ac:dyDescent="0.25">
      <c r="J76" s="4"/>
    </row>
    <row r="77" spans="10:10" x14ac:dyDescent="0.25">
      <c r="J77" s="4"/>
    </row>
    <row r="78" spans="10:10" x14ac:dyDescent="0.25">
      <c r="J78" s="4"/>
    </row>
    <row r="79" spans="10:10" x14ac:dyDescent="0.25">
      <c r="J79" s="4"/>
    </row>
    <row r="80" spans="10:10" x14ac:dyDescent="0.25">
      <c r="J80" s="4"/>
    </row>
    <row r="81" spans="10:10" x14ac:dyDescent="0.25">
      <c r="J81" s="100"/>
    </row>
    <row r="82" spans="10:10" x14ac:dyDescent="0.25">
      <c r="J82" s="4"/>
    </row>
    <row r="83" spans="10:10" x14ac:dyDescent="0.25">
      <c r="J83" s="4"/>
    </row>
    <row r="84" spans="10:10" x14ac:dyDescent="0.25">
      <c r="J84" s="4"/>
    </row>
    <row r="85" spans="10:10" x14ac:dyDescent="0.25">
      <c r="J85" s="4"/>
    </row>
    <row r="86" spans="10:10" x14ac:dyDescent="0.25">
      <c r="J86" s="4"/>
    </row>
    <row r="87" spans="10:10" x14ac:dyDescent="0.25">
      <c r="J87" s="4"/>
    </row>
    <row r="88" spans="10:10" x14ac:dyDescent="0.25">
      <c r="J88" s="4"/>
    </row>
    <row r="89" spans="10:10" x14ac:dyDescent="0.25">
      <c r="J89" s="4"/>
    </row>
    <row r="90" spans="10:10" x14ac:dyDescent="0.25">
      <c r="J90" s="4"/>
    </row>
    <row r="91" spans="10:10" x14ac:dyDescent="0.25">
      <c r="J91" s="4"/>
    </row>
    <row r="92" spans="10:10" x14ac:dyDescent="0.25">
      <c r="J92" s="4"/>
    </row>
    <row r="93" spans="10:10" x14ac:dyDescent="0.25">
      <c r="J93" s="4"/>
    </row>
    <row r="94" spans="10:10" x14ac:dyDescent="0.25">
      <c r="J94" s="4"/>
    </row>
    <row r="95" spans="10:10" x14ac:dyDescent="0.25">
      <c r="J95" s="4"/>
    </row>
    <row r="96" spans="10:10" x14ac:dyDescent="0.25">
      <c r="J96" s="4"/>
    </row>
    <row r="97" spans="10:10" x14ac:dyDescent="0.25">
      <c r="J97" s="4"/>
    </row>
    <row r="98" spans="10:10" x14ac:dyDescent="0.25">
      <c r="J98" s="4"/>
    </row>
    <row r="99" spans="10:10" x14ac:dyDescent="0.25">
      <c r="J99" s="4"/>
    </row>
  </sheetData>
  <autoFilter ref="B14:H55" xr:uid="{CED36CA4-BE14-4BDF-B191-0E01CE523720}"/>
  <mergeCells count="4">
    <mergeCell ref="B1:H1"/>
    <mergeCell ref="B2:H2"/>
    <mergeCell ref="B5:I5"/>
    <mergeCell ref="B53:H53"/>
  </mergeCell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3DDE4-1577-470E-83EF-3D89086BD403}">
  <dimension ref="A1:K16"/>
  <sheetViews>
    <sheetView workbookViewId="0">
      <selection activeCell="F8" sqref="F8"/>
    </sheetView>
  </sheetViews>
  <sheetFormatPr defaultRowHeight="12.75" x14ac:dyDescent="0.2"/>
  <cols>
    <col min="1" max="1" width="39" style="304" customWidth="1"/>
    <col min="2" max="3" width="13.5703125" style="304" customWidth="1"/>
    <col min="4" max="4" width="17.140625" style="304" customWidth="1"/>
    <col min="5" max="5" width="13.5703125" style="304" customWidth="1"/>
    <col min="6" max="6" width="21.85546875" style="304" customWidth="1"/>
    <col min="7" max="7" width="13.5703125" style="304" customWidth="1"/>
    <col min="8" max="8" width="0.28515625" style="304" customWidth="1"/>
    <col min="9" max="9" width="13" style="304" customWidth="1"/>
    <col min="10" max="11" width="14.7109375" style="304" customWidth="1"/>
    <col min="12" max="256" width="9.140625" style="304"/>
    <col min="257" max="257" width="39" style="304" customWidth="1"/>
    <col min="258" max="259" width="13.5703125" style="304" customWidth="1"/>
    <col min="260" max="260" width="17.140625" style="304" customWidth="1"/>
    <col min="261" max="261" width="13.5703125" style="304" customWidth="1"/>
    <col min="262" max="262" width="21.85546875" style="304" customWidth="1"/>
    <col min="263" max="263" width="13.5703125" style="304" customWidth="1"/>
    <col min="264" max="264" width="0.28515625" style="304" customWidth="1"/>
    <col min="265" max="265" width="13" style="304" customWidth="1"/>
    <col min="266" max="267" width="14.7109375" style="304" customWidth="1"/>
    <col min="268" max="512" width="9.140625" style="304"/>
    <col min="513" max="513" width="39" style="304" customWidth="1"/>
    <col min="514" max="515" width="13.5703125" style="304" customWidth="1"/>
    <col min="516" max="516" width="17.140625" style="304" customWidth="1"/>
    <col min="517" max="517" width="13.5703125" style="304" customWidth="1"/>
    <col min="518" max="518" width="21.85546875" style="304" customWidth="1"/>
    <col min="519" max="519" width="13.5703125" style="304" customWidth="1"/>
    <col min="520" max="520" width="0.28515625" style="304" customWidth="1"/>
    <col min="521" max="521" width="13" style="304" customWidth="1"/>
    <col min="522" max="523" width="14.7109375" style="304" customWidth="1"/>
    <col min="524" max="768" width="9.140625" style="304"/>
    <col min="769" max="769" width="39" style="304" customWidth="1"/>
    <col min="770" max="771" width="13.5703125" style="304" customWidth="1"/>
    <col min="772" max="772" width="17.140625" style="304" customWidth="1"/>
    <col min="773" max="773" width="13.5703125" style="304" customWidth="1"/>
    <col min="774" max="774" width="21.85546875" style="304" customWidth="1"/>
    <col min="775" max="775" width="13.5703125" style="304" customWidth="1"/>
    <col min="776" max="776" width="0.28515625" style="304" customWidth="1"/>
    <col min="777" max="777" width="13" style="304" customWidth="1"/>
    <col min="778" max="779" width="14.7109375" style="304" customWidth="1"/>
    <col min="780" max="1024" width="9.140625" style="304"/>
    <col min="1025" max="1025" width="39" style="304" customWidth="1"/>
    <col min="1026" max="1027" width="13.5703125" style="304" customWidth="1"/>
    <col min="1028" max="1028" width="17.140625" style="304" customWidth="1"/>
    <col min="1029" max="1029" width="13.5703125" style="304" customWidth="1"/>
    <col min="1030" max="1030" width="21.85546875" style="304" customWidth="1"/>
    <col min="1031" max="1031" width="13.5703125" style="304" customWidth="1"/>
    <col min="1032" max="1032" width="0.28515625" style="304" customWidth="1"/>
    <col min="1033" max="1033" width="13" style="304" customWidth="1"/>
    <col min="1034" max="1035" width="14.7109375" style="304" customWidth="1"/>
    <col min="1036" max="1280" width="9.140625" style="304"/>
    <col min="1281" max="1281" width="39" style="304" customWidth="1"/>
    <col min="1282" max="1283" width="13.5703125" style="304" customWidth="1"/>
    <col min="1284" max="1284" width="17.140625" style="304" customWidth="1"/>
    <col min="1285" max="1285" width="13.5703125" style="304" customWidth="1"/>
    <col min="1286" max="1286" width="21.85546875" style="304" customWidth="1"/>
    <col min="1287" max="1287" width="13.5703125" style="304" customWidth="1"/>
    <col min="1288" max="1288" width="0.28515625" style="304" customWidth="1"/>
    <col min="1289" max="1289" width="13" style="304" customWidth="1"/>
    <col min="1290" max="1291" width="14.7109375" style="304" customWidth="1"/>
    <col min="1292" max="1536" width="9.140625" style="304"/>
    <col min="1537" max="1537" width="39" style="304" customWidth="1"/>
    <col min="1538" max="1539" width="13.5703125" style="304" customWidth="1"/>
    <col min="1540" max="1540" width="17.140625" style="304" customWidth="1"/>
    <col min="1541" max="1541" width="13.5703125" style="304" customWidth="1"/>
    <col min="1542" max="1542" width="21.85546875" style="304" customWidth="1"/>
    <col min="1543" max="1543" width="13.5703125" style="304" customWidth="1"/>
    <col min="1544" max="1544" width="0.28515625" style="304" customWidth="1"/>
    <col min="1545" max="1545" width="13" style="304" customWidth="1"/>
    <col min="1546" max="1547" width="14.7109375" style="304" customWidth="1"/>
    <col min="1548" max="1792" width="9.140625" style="304"/>
    <col min="1793" max="1793" width="39" style="304" customWidth="1"/>
    <col min="1794" max="1795" width="13.5703125" style="304" customWidth="1"/>
    <col min="1796" max="1796" width="17.140625" style="304" customWidth="1"/>
    <col min="1797" max="1797" width="13.5703125" style="304" customWidth="1"/>
    <col min="1798" max="1798" width="21.85546875" style="304" customWidth="1"/>
    <col min="1799" max="1799" width="13.5703125" style="304" customWidth="1"/>
    <col min="1800" max="1800" width="0.28515625" style="304" customWidth="1"/>
    <col min="1801" max="1801" width="13" style="304" customWidth="1"/>
    <col min="1802" max="1803" width="14.7109375" style="304" customWidth="1"/>
    <col min="1804" max="2048" width="9.140625" style="304"/>
    <col min="2049" max="2049" width="39" style="304" customWidth="1"/>
    <col min="2050" max="2051" width="13.5703125" style="304" customWidth="1"/>
    <col min="2052" max="2052" width="17.140625" style="304" customWidth="1"/>
    <col min="2053" max="2053" width="13.5703125" style="304" customWidth="1"/>
    <col min="2054" max="2054" width="21.85546875" style="304" customWidth="1"/>
    <col min="2055" max="2055" width="13.5703125" style="304" customWidth="1"/>
    <col min="2056" max="2056" width="0.28515625" style="304" customWidth="1"/>
    <col min="2057" max="2057" width="13" style="304" customWidth="1"/>
    <col min="2058" max="2059" width="14.7109375" style="304" customWidth="1"/>
    <col min="2060" max="2304" width="9.140625" style="304"/>
    <col min="2305" max="2305" width="39" style="304" customWidth="1"/>
    <col min="2306" max="2307" width="13.5703125" style="304" customWidth="1"/>
    <col min="2308" max="2308" width="17.140625" style="304" customWidth="1"/>
    <col min="2309" max="2309" width="13.5703125" style="304" customWidth="1"/>
    <col min="2310" max="2310" width="21.85546875" style="304" customWidth="1"/>
    <col min="2311" max="2311" width="13.5703125" style="304" customWidth="1"/>
    <col min="2312" max="2312" width="0.28515625" style="304" customWidth="1"/>
    <col min="2313" max="2313" width="13" style="304" customWidth="1"/>
    <col min="2314" max="2315" width="14.7109375" style="304" customWidth="1"/>
    <col min="2316" max="2560" width="9.140625" style="304"/>
    <col min="2561" max="2561" width="39" style="304" customWidth="1"/>
    <col min="2562" max="2563" width="13.5703125" style="304" customWidth="1"/>
    <col min="2564" max="2564" width="17.140625" style="304" customWidth="1"/>
    <col min="2565" max="2565" width="13.5703125" style="304" customWidth="1"/>
    <col min="2566" max="2566" width="21.85546875" style="304" customWidth="1"/>
    <col min="2567" max="2567" width="13.5703125" style="304" customWidth="1"/>
    <col min="2568" max="2568" width="0.28515625" style="304" customWidth="1"/>
    <col min="2569" max="2569" width="13" style="304" customWidth="1"/>
    <col min="2570" max="2571" width="14.7109375" style="304" customWidth="1"/>
    <col min="2572" max="2816" width="9.140625" style="304"/>
    <col min="2817" max="2817" width="39" style="304" customWidth="1"/>
    <col min="2818" max="2819" width="13.5703125" style="304" customWidth="1"/>
    <col min="2820" max="2820" width="17.140625" style="304" customWidth="1"/>
    <col min="2821" max="2821" width="13.5703125" style="304" customWidth="1"/>
    <col min="2822" max="2822" width="21.85546875" style="304" customWidth="1"/>
    <col min="2823" max="2823" width="13.5703125" style="304" customWidth="1"/>
    <col min="2824" max="2824" width="0.28515625" style="304" customWidth="1"/>
    <col min="2825" max="2825" width="13" style="304" customWidth="1"/>
    <col min="2826" max="2827" width="14.7109375" style="304" customWidth="1"/>
    <col min="2828" max="3072" width="9.140625" style="304"/>
    <col min="3073" max="3073" width="39" style="304" customWidth="1"/>
    <col min="3074" max="3075" width="13.5703125" style="304" customWidth="1"/>
    <col min="3076" max="3076" width="17.140625" style="304" customWidth="1"/>
    <col min="3077" max="3077" width="13.5703125" style="304" customWidth="1"/>
    <col min="3078" max="3078" width="21.85546875" style="304" customWidth="1"/>
    <col min="3079" max="3079" width="13.5703125" style="304" customWidth="1"/>
    <col min="3080" max="3080" width="0.28515625" style="304" customWidth="1"/>
    <col min="3081" max="3081" width="13" style="304" customWidth="1"/>
    <col min="3082" max="3083" width="14.7109375" style="304" customWidth="1"/>
    <col min="3084" max="3328" width="9.140625" style="304"/>
    <col min="3329" max="3329" width="39" style="304" customWidth="1"/>
    <col min="3330" max="3331" width="13.5703125" style="304" customWidth="1"/>
    <col min="3332" max="3332" width="17.140625" style="304" customWidth="1"/>
    <col min="3333" max="3333" width="13.5703125" style="304" customWidth="1"/>
    <col min="3334" max="3334" width="21.85546875" style="304" customWidth="1"/>
    <col min="3335" max="3335" width="13.5703125" style="304" customWidth="1"/>
    <col min="3336" max="3336" width="0.28515625" style="304" customWidth="1"/>
    <col min="3337" max="3337" width="13" style="304" customWidth="1"/>
    <col min="3338" max="3339" width="14.7109375" style="304" customWidth="1"/>
    <col min="3340" max="3584" width="9.140625" style="304"/>
    <col min="3585" max="3585" width="39" style="304" customWidth="1"/>
    <col min="3586" max="3587" width="13.5703125" style="304" customWidth="1"/>
    <col min="3588" max="3588" width="17.140625" style="304" customWidth="1"/>
    <col min="3589" max="3589" width="13.5703125" style="304" customWidth="1"/>
    <col min="3590" max="3590" width="21.85546875" style="304" customWidth="1"/>
    <col min="3591" max="3591" width="13.5703125" style="304" customWidth="1"/>
    <col min="3592" max="3592" width="0.28515625" style="304" customWidth="1"/>
    <col min="3593" max="3593" width="13" style="304" customWidth="1"/>
    <col min="3594" max="3595" width="14.7109375" style="304" customWidth="1"/>
    <col min="3596" max="3840" width="9.140625" style="304"/>
    <col min="3841" max="3841" width="39" style="304" customWidth="1"/>
    <col min="3842" max="3843" width="13.5703125" style="304" customWidth="1"/>
    <col min="3844" max="3844" width="17.140625" style="304" customWidth="1"/>
    <col min="3845" max="3845" width="13.5703125" style="304" customWidth="1"/>
    <col min="3846" max="3846" width="21.85546875" style="304" customWidth="1"/>
    <col min="3847" max="3847" width="13.5703125" style="304" customWidth="1"/>
    <col min="3848" max="3848" width="0.28515625" style="304" customWidth="1"/>
    <col min="3849" max="3849" width="13" style="304" customWidth="1"/>
    <col min="3850" max="3851" width="14.7109375" style="304" customWidth="1"/>
    <col min="3852" max="4096" width="9.140625" style="304"/>
    <col min="4097" max="4097" width="39" style="304" customWidth="1"/>
    <col min="4098" max="4099" width="13.5703125" style="304" customWidth="1"/>
    <col min="4100" max="4100" width="17.140625" style="304" customWidth="1"/>
    <col min="4101" max="4101" width="13.5703125" style="304" customWidth="1"/>
    <col min="4102" max="4102" width="21.85546875" style="304" customWidth="1"/>
    <col min="4103" max="4103" width="13.5703125" style="304" customWidth="1"/>
    <col min="4104" max="4104" width="0.28515625" style="304" customWidth="1"/>
    <col min="4105" max="4105" width="13" style="304" customWidth="1"/>
    <col min="4106" max="4107" width="14.7109375" style="304" customWidth="1"/>
    <col min="4108" max="4352" width="9.140625" style="304"/>
    <col min="4353" max="4353" width="39" style="304" customWidth="1"/>
    <col min="4354" max="4355" width="13.5703125" style="304" customWidth="1"/>
    <col min="4356" max="4356" width="17.140625" style="304" customWidth="1"/>
    <col min="4357" max="4357" width="13.5703125" style="304" customWidth="1"/>
    <col min="4358" max="4358" width="21.85546875" style="304" customWidth="1"/>
    <col min="4359" max="4359" width="13.5703125" style="304" customWidth="1"/>
    <col min="4360" max="4360" width="0.28515625" style="304" customWidth="1"/>
    <col min="4361" max="4361" width="13" style="304" customWidth="1"/>
    <col min="4362" max="4363" width="14.7109375" style="304" customWidth="1"/>
    <col min="4364" max="4608" width="9.140625" style="304"/>
    <col min="4609" max="4609" width="39" style="304" customWidth="1"/>
    <col min="4610" max="4611" width="13.5703125" style="304" customWidth="1"/>
    <col min="4612" max="4612" width="17.140625" style="304" customWidth="1"/>
    <col min="4613" max="4613" width="13.5703125" style="304" customWidth="1"/>
    <col min="4614" max="4614" width="21.85546875" style="304" customWidth="1"/>
    <col min="4615" max="4615" width="13.5703125" style="304" customWidth="1"/>
    <col min="4616" max="4616" width="0.28515625" style="304" customWidth="1"/>
    <col min="4617" max="4617" width="13" style="304" customWidth="1"/>
    <col min="4618" max="4619" width="14.7109375" style="304" customWidth="1"/>
    <col min="4620" max="4864" width="9.140625" style="304"/>
    <col min="4865" max="4865" width="39" style="304" customWidth="1"/>
    <col min="4866" max="4867" width="13.5703125" style="304" customWidth="1"/>
    <col min="4868" max="4868" width="17.140625" style="304" customWidth="1"/>
    <col min="4869" max="4869" width="13.5703125" style="304" customWidth="1"/>
    <col min="4870" max="4870" width="21.85546875" style="304" customWidth="1"/>
    <col min="4871" max="4871" width="13.5703125" style="304" customWidth="1"/>
    <col min="4872" max="4872" width="0.28515625" style="304" customWidth="1"/>
    <col min="4873" max="4873" width="13" style="304" customWidth="1"/>
    <col min="4874" max="4875" width="14.7109375" style="304" customWidth="1"/>
    <col min="4876" max="5120" width="9.140625" style="304"/>
    <col min="5121" max="5121" width="39" style="304" customWidth="1"/>
    <col min="5122" max="5123" width="13.5703125" style="304" customWidth="1"/>
    <col min="5124" max="5124" width="17.140625" style="304" customWidth="1"/>
    <col min="5125" max="5125" width="13.5703125" style="304" customWidth="1"/>
    <col min="5126" max="5126" width="21.85546875" style="304" customWidth="1"/>
    <col min="5127" max="5127" width="13.5703125" style="304" customWidth="1"/>
    <col min="5128" max="5128" width="0.28515625" style="304" customWidth="1"/>
    <col min="5129" max="5129" width="13" style="304" customWidth="1"/>
    <col min="5130" max="5131" width="14.7109375" style="304" customWidth="1"/>
    <col min="5132" max="5376" width="9.140625" style="304"/>
    <col min="5377" max="5377" width="39" style="304" customWidth="1"/>
    <col min="5378" max="5379" width="13.5703125" style="304" customWidth="1"/>
    <col min="5380" max="5380" width="17.140625" style="304" customWidth="1"/>
    <col min="5381" max="5381" width="13.5703125" style="304" customWidth="1"/>
    <col min="5382" max="5382" width="21.85546875" style="304" customWidth="1"/>
    <col min="5383" max="5383" width="13.5703125" style="304" customWidth="1"/>
    <col min="5384" max="5384" width="0.28515625" style="304" customWidth="1"/>
    <col min="5385" max="5385" width="13" style="304" customWidth="1"/>
    <col min="5386" max="5387" width="14.7109375" style="304" customWidth="1"/>
    <col min="5388" max="5632" width="9.140625" style="304"/>
    <col min="5633" max="5633" width="39" style="304" customWidth="1"/>
    <col min="5634" max="5635" width="13.5703125" style="304" customWidth="1"/>
    <col min="5636" max="5636" width="17.140625" style="304" customWidth="1"/>
    <col min="5637" max="5637" width="13.5703125" style="304" customWidth="1"/>
    <col min="5638" max="5638" width="21.85546875" style="304" customWidth="1"/>
    <col min="5639" max="5639" width="13.5703125" style="304" customWidth="1"/>
    <col min="5640" max="5640" width="0.28515625" style="304" customWidth="1"/>
    <col min="5641" max="5641" width="13" style="304" customWidth="1"/>
    <col min="5642" max="5643" width="14.7109375" style="304" customWidth="1"/>
    <col min="5644" max="5888" width="9.140625" style="304"/>
    <col min="5889" max="5889" width="39" style="304" customWidth="1"/>
    <col min="5890" max="5891" width="13.5703125" style="304" customWidth="1"/>
    <col min="5892" max="5892" width="17.140625" style="304" customWidth="1"/>
    <col min="5893" max="5893" width="13.5703125" style="304" customWidth="1"/>
    <col min="5894" max="5894" width="21.85546875" style="304" customWidth="1"/>
    <col min="5895" max="5895" width="13.5703125" style="304" customWidth="1"/>
    <col min="5896" max="5896" width="0.28515625" style="304" customWidth="1"/>
    <col min="5897" max="5897" width="13" style="304" customWidth="1"/>
    <col min="5898" max="5899" width="14.7109375" style="304" customWidth="1"/>
    <col min="5900" max="6144" width="9.140625" style="304"/>
    <col min="6145" max="6145" width="39" style="304" customWidth="1"/>
    <col min="6146" max="6147" width="13.5703125" style="304" customWidth="1"/>
    <col min="6148" max="6148" width="17.140625" style="304" customWidth="1"/>
    <col min="6149" max="6149" width="13.5703125" style="304" customWidth="1"/>
    <col min="6150" max="6150" width="21.85546875" style="304" customWidth="1"/>
    <col min="6151" max="6151" width="13.5703125" style="304" customWidth="1"/>
    <col min="6152" max="6152" width="0.28515625" style="304" customWidth="1"/>
    <col min="6153" max="6153" width="13" style="304" customWidth="1"/>
    <col min="6154" max="6155" width="14.7109375" style="304" customWidth="1"/>
    <col min="6156" max="6400" width="9.140625" style="304"/>
    <col min="6401" max="6401" width="39" style="304" customWidth="1"/>
    <col min="6402" max="6403" width="13.5703125" style="304" customWidth="1"/>
    <col min="6404" max="6404" width="17.140625" style="304" customWidth="1"/>
    <col min="6405" max="6405" width="13.5703125" style="304" customWidth="1"/>
    <col min="6406" max="6406" width="21.85546875" style="304" customWidth="1"/>
    <col min="6407" max="6407" width="13.5703125" style="304" customWidth="1"/>
    <col min="6408" max="6408" width="0.28515625" style="304" customWidth="1"/>
    <col min="6409" max="6409" width="13" style="304" customWidth="1"/>
    <col min="6410" max="6411" width="14.7109375" style="304" customWidth="1"/>
    <col min="6412" max="6656" width="9.140625" style="304"/>
    <col min="6657" max="6657" width="39" style="304" customWidth="1"/>
    <col min="6658" max="6659" width="13.5703125" style="304" customWidth="1"/>
    <col min="6660" max="6660" width="17.140625" style="304" customWidth="1"/>
    <col min="6661" max="6661" width="13.5703125" style="304" customWidth="1"/>
    <col min="6662" max="6662" width="21.85546875" style="304" customWidth="1"/>
    <col min="6663" max="6663" width="13.5703125" style="304" customWidth="1"/>
    <col min="6664" max="6664" width="0.28515625" style="304" customWidth="1"/>
    <col min="6665" max="6665" width="13" style="304" customWidth="1"/>
    <col min="6666" max="6667" width="14.7109375" style="304" customWidth="1"/>
    <col min="6668" max="6912" width="9.140625" style="304"/>
    <col min="6913" max="6913" width="39" style="304" customWidth="1"/>
    <col min="6914" max="6915" width="13.5703125" style="304" customWidth="1"/>
    <col min="6916" max="6916" width="17.140625" style="304" customWidth="1"/>
    <col min="6917" max="6917" width="13.5703125" style="304" customWidth="1"/>
    <col min="6918" max="6918" width="21.85546875" style="304" customWidth="1"/>
    <col min="6919" max="6919" width="13.5703125" style="304" customWidth="1"/>
    <col min="6920" max="6920" width="0.28515625" style="304" customWidth="1"/>
    <col min="6921" max="6921" width="13" style="304" customWidth="1"/>
    <col min="6922" max="6923" width="14.7109375" style="304" customWidth="1"/>
    <col min="6924" max="7168" width="9.140625" style="304"/>
    <col min="7169" max="7169" width="39" style="304" customWidth="1"/>
    <col min="7170" max="7171" width="13.5703125" style="304" customWidth="1"/>
    <col min="7172" max="7172" width="17.140625" style="304" customWidth="1"/>
    <col min="7173" max="7173" width="13.5703125" style="304" customWidth="1"/>
    <col min="7174" max="7174" width="21.85546875" style="304" customWidth="1"/>
    <col min="7175" max="7175" width="13.5703125" style="304" customWidth="1"/>
    <col min="7176" max="7176" width="0.28515625" style="304" customWidth="1"/>
    <col min="7177" max="7177" width="13" style="304" customWidth="1"/>
    <col min="7178" max="7179" width="14.7109375" style="304" customWidth="1"/>
    <col min="7180" max="7424" width="9.140625" style="304"/>
    <col min="7425" max="7425" width="39" style="304" customWidth="1"/>
    <col min="7426" max="7427" width="13.5703125" style="304" customWidth="1"/>
    <col min="7428" max="7428" width="17.140625" style="304" customWidth="1"/>
    <col min="7429" max="7429" width="13.5703125" style="304" customWidth="1"/>
    <col min="7430" max="7430" width="21.85546875" style="304" customWidth="1"/>
    <col min="7431" max="7431" width="13.5703125" style="304" customWidth="1"/>
    <col min="7432" max="7432" width="0.28515625" style="304" customWidth="1"/>
    <col min="7433" max="7433" width="13" style="304" customWidth="1"/>
    <col min="7434" max="7435" width="14.7109375" style="304" customWidth="1"/>
    <col min="7436" max="7680" width="9.140625" style="304"/>
    <col min="7681" max="7681" width="39" style="304" customWidth="1"/>
    <col min="7682" max="7683" width="13.5703125" style="304" customWidth="1"/>
    <col min="7684" max="7684" width="17.140625" style="304" customWidth="1"/>
    <col min="7685" max="7685" width="13.5703125" style="304" customWidth="1"/>
    <col min="7686" max="7686" width="21.85546875" style="304" customWidth="1"/>
    <col min="7687" max="7687" width="13.5703125" style="304" customWidth="1"/>
    <col min="7688" max="7688" width="0.28515625" style="304" customWidth="1"/>
    <col min="7689" max="7689" width="13" style="304" customWidth="1"/>
    <col min="7690" max="7691" width="14.7109375" style="304" customWidth="1"/>
    <col min="7692" max="7936" width="9.140625" style="304"/>
    <col min="7937" max="7937" width="39" style="304" customWidth="1"/>
    <col min="7938" max="7939" width="13.5703125" style="304" customWidth="1"/>
    <col min="7940" max="7940" width="17.140625" style="304" customWidth="1"/>
    <col min="7941" max="7941" width="13.5703125" style="304" customWidth="1"/>
    <col min="7942" max="7942" width="21.85546875" style="304" customWidth="1"/>
    <col min="7943" max="7943" width="13.5703125" style="304" customWidth="1"/>
    <col min="7944" max="7944" width="0.28515625" style="304" customWidth="1"/>
    <col min="7945" max="7945" width="13" style="304" customWidth="1"/>
    <col min="7946" max="7947" width="14.7109375" style="304" customWidth="1"/>
    <col min="7948" max="8192" width="9.140625" style="304"/>
    <col min="8193" max="8193" width="39" style="304" customWidth="1"/>
    <col min="8194" max="8195" width="13.5703125" style="304" customWidth="1"/>
    <col min="8196" max="8196" width="17.140625" style="304" customWidth="1"/>
    <col min="8197" max="8197" width="13.5703125" style="304" customWidth="1"/>
    <col min="8198" max="8198" width="21.85546875" style="304" customWidth="1"/>
    <col min="8199" max="8199" width="13.5703125" style="304" customWidth="1"/>
    <col min="8200" max="8200" width="0.28515625" style="304" customWidth="1"/>
    <col min="8201" max="8201" width="13" style="304" customWidth="1"/>
    <col min="8202" max="8203" width="14.7109375" style="304" customWidth="1"/>
    <col min="8204" max="8448" width="9.140625" style="304"/>
    <col min="8449" max="8449" width="39" style="304" customWidth="1"/>
    <col min="8450" max="8451" width="13.5703125" style="304" customWidth="1"/>
    <col min="8452" max="8452" width="17.140625" style="304" customWidth="1"/>
    <col min="8453" max="8453" width="13.5703125" style="304" customWidth="1"/>
    <col min="8454" max="8454" width="21.85546875" style="304" customWidth="1"/>
    <col min="8455" max="8455" width="13.5703125" style="304" customWidth="1"/>
    <col min="8456" max="8456" width="0.28515625" style="304" customWidth="1"/>
    <col min="8457" max="8457" width="13" style="304" customWidth="1"/>
    <col min="8458" max="8459" width="14.7109375" style="304" customWidth="1"/>
    <col min="8460" max="8704" width="9.140625" style="304"/>
    <col min="8705" max="8705" width="39" style="304" customWidth="1"/>
    <col min="8706" max="8707" width="13.5703125" style="304" customWidth="1"/>
    <col min="8708" max="8708" width="17.140625" style="304" customWidth="1"/>
    <col min="8709" max="8709" width="13.5703125" style="304" customWidth="1"/>
    <col min="8710" max="8710" width="21.85546875" style="304" customWidth="1"/>
    <col min="8711" max="8711" width="13.5703125" style="304" customWidth="1"/>
    <col min="8712" max="8712" width="0.28515625" style="304" customWidth="1"/>
    <col min="8713" max="8713" width="13" style="304" customWidth="1"/>
    <col min="8714" max="8715" width="14.7109375" style="304" customWidth="1"/>
    <col min="8716" max="8960" width="9.140625" style="304"/>
    <col min="8961" max="8961" width="39" style="304" customWidth="1"/>
    <col min="8962" max="8963" width="13.5703125" style="304" customWidth="1"/>
    <col min="8964" max="8964" width="17.140625" style="304" customWidth="1"/>
    <col min="8965" max="8965" width="13.5703125" style="304" customWidth="1"/>
    <col min="8966" max="8966" width="21.85546875" style="304" customWidth="1"/>
    <col min="8967" max="8967" width="13.5703125" style="304" customWidth="1"/>
    <col min="8968" max="8968" width="0.28515625" style="304" customWidth="1"/>
    <col min="8969" max="8969" width="13" style="304" customWidth="1"/>
    <col min="8970" max="8971" width="14.7109375" style="304" customWidth="1"/>
    <col min="8972" max="9216" width="9.140625" style="304"/>
    <col min="9217" max="9217" width="39" style="304" customWidth="1"/>
    <col min="9218" max="9219" width="13.5703125" style="304" customWidth="1"/>
    <col min="9220" max="9220" width="17.140625" style="304" customWidth="1"/>
    <col min="9221" max="9221" width="13.5703125" style="304" customWidth="1"/>
    <col min="9222" max="9222" width="21.85546875" style="304" customWidth="1"/>
    <col min="9223" max="9223" width="13.5703125" style="304" customWidth="1"/>
    <col min="9224" max="9224" width="0.28515625" style="304" customWidth="1"/>
    <col min="9225" max="9225" width="13" style="304" customWidth="1"/>
    <col min="9226" max="9227" width="14.7109375" style="304" customWidth="1"/>
    <col min="9228" max="9472" width="9.140625" style="304"/>
    <col min="9473" max="9473" width="39" style="304" customWidth="1"/>
    <col min="9474" max="9475" width="13.5703125" style="304" customWidth="1"/>
    <col min="9476" max="9476" width="17.140625" style="304" customWidth="1"/>
    <col min="9477" max="9477" width="13.5703125" style="304" customWidth="1"/>
    <col min="9478" max="9478" width="21.85546875" style="304" customWidth="1"/>
    <col min="9479" max="9479" width="13.5703125" style="304" customWidth="1"/>
    <col min="9480" max="9480" width="0.28515625" style="304" customWidth="1"/>
    <col min="9481" max="9481" width="13" style="304" customWidth="1"/>
    <col min="9482" max="9483" width="14.7109375" style="304" customWidth="1"/>
    <col min="9484" max="9728" width="9.140625" style="304"/>
    <col min="9729" max="9729" width="39" style="304" customWidth="1"/>
    <col min="9730" max="9731" width="13.5703125" style="304" customWidth="1"/>
    <col min="9732" max="9732" width="17.140625" style="304" customWidth="1"/>
    <col min="9733" max="9733" width="13.5703125" style="304" customWidth="1"/>
    <col min="9734" max="9734" width="21.85546875" style="304" customWidth="1"/>
    <col min="9735" max="9735" width="13.5703125" style="304" customWidth="1"/>
    <col min="9736" max="9736" width="0.28515625" style="304" customWidth="1"/>
    <col min="9737" max="9737" width="13" style="304" customWidth="1"/>
    <col min="9738" max="9739" width="14.7109375" style="304" customWidth="1"/>
    <col min="9740" max="9984" width="9.140625" style="304"/>
    <col min="9985" max="9985" width="39" style="304" customWidth="1"/>
    <col min="9986" max="9987" width="13.5703125" style="304" customWidth="1"/>
    <col min="9988" max="9988" width="17.140625" style="304" customWidth="1"/>
    <col min="9989" max="9989" width="13.5703125" style="304" customWidth="1"/>
    <col min="9990" max="9990" width="21.85546875" style="304" customWidth="1"/>
    <col min="9991" max="9991" width="13.5703125" style="304" customWidth="1"/>
    <col min="9992" max="9992" width="0.28515625" style="304" customWidth="1"/>
    <col min="9993" max="9993" width="13" style="304" customWidth="1"/>
    <col min="9994" max="9995" width="14.7109375" style="304" customWidth="1"/>
    <col min="9996" max="10240" width="9.140625" style="304"/>
    <col min="10241" max="10241" width="39" style="304" customWidth="1"/>
    <col min="10242" max="10243" width="13.5703125" style="304" customWidth="1"/>
    <col min="10244" max="10244" width="17.140625" style="304" customWidth="1"/>
    <col min="10245" max="10245" width="13.5703125" style="304" customWidth="1"/>
    <col min="10246" max="10246" width="21.85546875" style="304" customWidth="1"/>
    <col min="10247" max="10247" width="13.5703125" style="304" customWidth="1"/>
    <col min="10248" max="10248" width="0.28515625" style="304" customWidth="1"/>
    <col min="10249" max="10249" width="13" style="304" customWidth="1"/>
    <col min="10250" max="10251" width="14.7109375" style="304" customWidth="1"/>
    <col min="10252" max="10496" width="9.140625" style="304"/>
    <col min="10497" max="10497" width="39" style="304" customWidth="1"/>
    <col min="10498" max="10499" width="13.5703125" style="304" customWidth="1"/>
    <col min="10500" max="10500" width="17.140625" style="304" customWidth="1"/>
    <col min="10501" max="10501" width="13.5703125" style="304" customWidth="1"/>
    <col min="10502" max="10502" width="21.85546875" style="304" customWidth="1"/>
    <col min="10503" max="10503" width="13.5703125" style="304" customWidth="1"/>
    <col min="10504" max="10504" width="0.28515625" style="304" customWidth="1"/>
    <col min="10505" max="10505" width="13" style="304" customWidth="1"/>
    <col min="10506" max="10507" width="14.7109375" style="304" customWidth="1"/>
    <col min="10508" max="10752" width="9.140625" style="304"/>
    <col min="10753" max="10753" width="39" style="304" customWidth="1"/>
    <col min="10754" max="10755" width="13.5703125" style="304" customWidth="1"/>
    <col min="10756" max="10756" width="17.140625" style="304" customWidth="1"/>
    <col min="10757" max="10757" width="13.5703125" style="304" customWidth="1"/>
    <col min="10758" max="10758" width="21.85546875" style="304" customWidth="1"/>
    <col min="10759" max="10759" width="13.5703125" style="304" customWidth="1"/>
    <col min="10760" max="10760" width="0.28515625" style="304" customWidth="1"/>
    <col min="10761" max="10761" width="13" style="304" customWidth="1"/>
    <col min="10762" max="10763" width="14.7109375" style="304" customWidth="1"/>
    <col min="10764" max="11008" width="9.140625" style="304"/>
    <col min="11009" max="11009" width="39" style="304" customWidth="1"/>
    <col min="11010" max="11011" width="13.5703125" style="304" customWidth="1"/>
    <col min="11012" max="11012" width="17.140625" style="304" customWidth="1"/>
    <col min="11013" max="11013" width="13.5703125" style="304" customWidth="1"/>
    <col min="11014" max="11014" width="21.85546875" style="304" customWidth="1"/>
    <col min="11015" max="11015" width="13.5703125" style="304" customWidth="1"/>
    <col min="11016" max="11016" width="0.28515625" style="304" customWidth="1"/>
    <col min="11017" max="11017" width="13" style="304" customWidth="1"/>
    <col min="11018" max="11019" width="14.7109375" style="304" customWidth="1"/>
    <col min="11020" max="11264" width="9.140625" style="304"/>
    <col min="11265" max="11265" width="39" style="304" customWidth="1"/>
    <col min="11266" max="11267" width="13.5703125" style="304" customWidth="1"/>
    <col min="11268" max="11268" width="17.140625" style="304" customWidth="1"/>
    <col min="11269" max="11269" width="13.5703125" style="304" customWidth="1"/>
    <col min="11270" max="11270" width="21.85546875" style="304" customWidth="1"/>
    <col min="11271" max="11271" width="13.5703125" style="304" customWidth="1"/>
    <col min="11272" max="11272" width="0.28515625" style="304" customWidth="1"/>
    <col min="11273" max="11273" width="13" style="304" customWidth="1"/>
    <col min="11274" max="11275" width="14.7109375" style="304" customWidth="1"/>
    <col min="11276" max="11520" width="9.140625" style="304"/>
    <col min="11521" max="11521" width="39" style="304" customWidth="1"/>
    <col min="11522" max="11523" width="13.5703125" style="304" customWidth="1"/>
    <col min="11524" max="11524" width="17.140625" style="304" customWidth="1"/>
    <col min="11525" max="11525" width="13.5703125" style="304" customWidth="1"/>
    <col min="11526" max="11526" width="21.85546875" style="304" customWidth="1"/>
    <col min="11527" max="11527" width="13.5703125" style="304" customWidth="1"/>
    <col min="11528" max="11528" width="0.28515625" style="304" customWidth="1"/>
    <col min="11529" max="11529" width="13" style="304" customWidth="1"/>
    <col min="11530" max="11531" width="14.7109375" style="304" customWidth="1"/>
    <col min="11532" max="11776" width="9.140625" style="304"/>
    <col min="11777" max="11777" width="39" style="304" customWidth="1"/>
    <col min="11778" max="11779" width="13.5703125" style="304" customWidth="1"/>
    <col min="11780" max="11780" width="17.140625" style="304" customWidth="1"/>
    <col min="11781" max="11781" width="13.5703125" style="304" customWidth="1"/>
    <col min="11782" max="11782" width="21.85546875" style="304" customWidth="1"/>
    <col min="11783" max="11783" width="13.5703125" style="304" customWidth="1"/>
    <col min="11784" max="11784" width="0.28515625" style="304" customWidth="1"/>
    <col min="11785" max="11785" width="13" style="304" customWidth="1"/>
    <col min="11786" max="11787" width="14.7109375" style="304" customWidth="1"/>
    <col min="11788" max="12032" width="9.140625" style="304"/>
    <col min="12033" max="12033" width="39" style="304" customWidth="1"/>
    <col min="12034" max="12035" width="13.5703125" style="304" customWidth="1"/>
    <col min="12036" max="12036" width="17.140625" style="304" customWidth="1"/>
    <col min="12037" max="12037" width="13.5703125" style="304" customWidth="1"/>
    <col min="12038" max="12038" width="21.85546875" style="304" customWidth="1"/>
    <col min="12039" max="12039" width="13.5703125" style="304" customWidth="1"/>
    <col min="12040" max="12040" width="0.28515625" style="304" customWidth="1"/>
    <col min="12041" max="12041" width="13" style="304" customWidth="1"/>
    <col min="12042" max="12043" width="14.7109375" style="304" customWidth="1"/>
    <col min="12044" max="12288" width="9.140625" style="304"/>
    <col min="12289" max="12289" width="39" style="304" customWidth="1"/>
    <col min="12290" max="12291" width="13.5703125" style="304" customWidth="1"/>
    <col min="12292" max="12292" width="17.140625" style="304" customWidth="1"/>
    <col min="12293" max="12293" width="13.5703125" style="304" customWidth="1"/>
    <col min="12294" max="12294" width="21.85546875" style="304" customWidth="1"/>
    <col min="12295" max="12295" width="13.5703125" style="304" customWidth="1"/>
    <col min="12296" max="12296" width="0.28515625" style="304" customWidth="1"/>
    <col min="12297" max="12297" width="13" style="304" customWidth="1"/>
    <col min="12298" max="12299" width="14.7109375" style="304" customWidth="1"/>
    <col min="12300" max="12544" width="9.140625" style="304"/>
    <col min="12545" max="12545" width="39" style="304" customWidth="1"/>
    <col min="12546" max="12547" width="13.5703125" style="304" customWidth="1"/>
    <col min="12548" max="12548" width="17.140625" style="304" customWidth="1"/>
    <col min="12549" max="12549" width="13.5703125" style="304" customWidth="1"/>
    <col min="12550" max="12550" width="21.85546875" style="304" customWidth="1"/>
    <col min="12551" max="12551" width="13.5703125" style="304" customWidth="1"/>
    <col min="12552" max="12552" width="0.28515625" style="304" customWidth="1"/>
    <col min="12553" max="12553" width="13" style="304" customWidth="1"/>
    <col min="12554" max="12555" width="14.7109375" style="304" customWidth="1"/>
    <col min="12556" max="12800" width="9.140625" style="304"/>
    <col min="12801" max="12801" width="39" style="304" customWidth="1"/>
    <col min="12802" max="12803" width="13.5703125" style="304" customWidth="1"/>
    <col min="12804" max="12804" width="17.140625" style="304" customWidth="1"/>
    <col min="12805" max="12805" width="13.5703125" style="304" customWidth="1"/>
    <col min="12806" max="12806" width="21.85546875" style="304" customWidth="1"/>
    <col min="12807" max="12807" width="13.5703125" style="304" customWidth="1"/>
    <col min="12808" max="12808" width="0.28515625" style="304" customWidth="1"/>
    <col min="12809" max="12809" width="13" style="304" customWidth="1"/>
    <col min="12810" max="12811" width="14.7109375" style="304" customWidth="1"/>
    <col min="12812" max="13056" width="9.140625" style="304"/>
    <col min="13057" max="13057" width="39" style="304" customWidth="1"/>
    <col min="13058" max="13059" width="13.5703125" style="304" customWidth="1"/>
    <col min="13060" max="13060" width="17.140625" style="304" customWidth="1"/>
    <col min="13061" max="13061" width="13.5703125" style="304" customWidth="1"/>
    <col min="13062" max="13062" width="21.85546875" style="304" customWidth="1"/>
    <col min="13063" max="13063" width="13.5703125" style="304" customWidth="1"/>
    <col min="13064" max="13064" width="0.28515625" style="304" customWidth="1"/>
    <col min="13065" max="13065" width="13" style="304" customWidth="1"/>
    <col min="13066" max="13067" width="14.7109375" style="304" customWidth="1"/>
    <col min="13068" max="13312" width="9.140625" style="304"/>
    <col min="13313" max="13313" width="39" style="304" customWidth="1"/>
    <col min="13314" max="13315" width="13.5703125" style="304" customWidth="1"/>
    <col min="13316" max="13316" width="17.140625" style="304" customWidth="1"/>
    <col min="13317" max="13317" width="13.5703125" style="304" customWidth="1"/>
    <col min="13318" max="13318" width="21.85546875" style="304" customWidth="1"/>
    <col min="13319" max="13319" width="13.5703125" style="304" customWidth="1"/>
    <col min="13320" max="13320" width="0.28515625" style="304" customWidth="1"/>
    <col min="13321" max="13321" width="13" style="304" customWidth="1"/>
    <col min="13322" max="13323" width="14.7109375" style="304" customWidth="1"/>
    <col min="13324" max="13568" width="9.140625" style="304"/>
    <col min="13569" max="13569" width="39" style="304" customWidth="1"/>
    <col min="13570" max="13571" width="13.5703125" style="304" customWidth="1"/>
    <col min="13572" max="13572" width="17.140625" style="304" customWidth="1"/>
    <col min="13573" max="13573" width="13.5703125" style="304" customWidth="1"/>
    <col min="13574" max="13574" width="21.85546875" style="304" customWidth="1"/>
    <col min="13575" max="13575" width="13.5703125" style="304" customWidth="1"/>
    <col min="13576" max="13576" width="0.28515625" style="304" customWidth="1"/>
    <col min="13577" max="13577" width="13" style="304" customWidth="1"/>
    <col min="13578" max="13579" width="14.7109375" style="304" customWidth="1"/>
    <col min="13580" max="13824" width="9.140625" style="304"/>
    <col min="13825" max="13825" width="39" style="304" customWidth="1"/>
    <col min="13826" max="13827" width="13.5703125" style="304" customWidth="1"/>
    <col min="13828" max="13828" width="17.140625" style="304" customWidth="1"/>
    <col min="13829" max="13829" width="13.5703125" style="304" customWidth="1"/>
    <col min="13830" max="13830" width="21.85546875" style="304" customWidth="1"/>
    <col min="13831" max="13831" width="13.5703125" style="304" customWidth="1"/>
    <col min="13832" max="13832" width="0.28515625" style="304" customWidth="1"/>
    <col min="13833" max="13833" width="13" style="304" customWidth="1"/>
    <col min="13834" max="13835" width="14.7109375" style="304" customWidth="1"/>
    <col min="13836" max="14080" width="9.140625" style="304"/>
    <col min="14081" max="14081" width="39" style="304" customWidth="1"/>
    <col min="14082" max="14083" width="13.5703125" style="304" customWidth="1"/>
    <col min="14084" max="14084" width="17.140625" style="304" customWidth="1"/>
    <col min="14085" max="14085" width="13.5703125" style="304" customWidth="1"/>
    <col min="14086" max="14086" width="21.85546875" style="304" customWidth="1"/>
    <col min="14087" max="14087" width="13.5703125" style="304" customWidth="1"/>
    <col min="14088" max="14088" width="0.28515625" style="304" customWidth="1"/>
    <col min="14089" max="14089" width="13" style="304" customWidth="1"/>
    <col min="14090" max="14091" width="14.7109375" style="304" customWidth="1"/>
    <col min="14092" max="14336" width="9.140625" style="304"/>
    <col min="14337" max="14337" width="39" style="304" customWidth="1"/>
    <col min="14338" max="14339" width="13.5703125" style="304" customWidth="1"/>
    <col min="14340" max="14340" width="17.140625" style="304" customWidth="1"/>
    <col min="14341" max="14341" width="13.5703125" style="304" customWidth="1"/>
    <col min="14342" max="14342" width="21.85546875" style="304" customWidth="1"/>
    <col min="14343" max="14343" width="13.5703125" style="304" customWidth="1"/>
    <col min="14344" max="14344" width="0.28515625" style="304" customWidth="1"/>
    <col min="14345" max="14345" width="13" style="304" customWidth="1"/>
    <col min="14346" max="14347" width="14.7109375" style="304" customWidth="1"/>
    <col min="14348" max="14592" width="9.140625" style="304"/>
    <col min="14593" max="14593" width="39" style="304" customWidth="1"/>
    <col min="14594" max="14595" width="13.5703125" style="304" customWidth="1"/>
    <col min="14596" max="14596" width="17.140625" style="304" customWidth="1"/>
    <col min="14597" max="14597" width="13.5703125" style="304" customWidth="1"/>
    <col min="14598" max="14598" width="21.85546875" style="304" customWidth="1"/>
    <col min="14599" max="14599" width="13.5703125" style="304" customWidth="1"/>
    <col min="14600" max="14600" width="0.28515625" style="304" customWidth="1"/>
    <col min="14601" max="14601" width="13" style="304" customWidth="1"/>
    <col min="14602" max="14603" width="14.7109375" style="304" customWidth="1"/>
    <col min="14604" max="14848" width="9.140625" style="304"/>
    <col min="14849" max="14849" width="39" style="304" customWidth="1"/>
    <col min="14850" max="14851" width="13.5703125" style="304" customWidth="1"/>
    <col min="14852" max="14852" width="17.140625" style="304" customWidth="1"/>
    <col min="14853" max="14853" width="13.5703125" style="304" customWidth="1"/>
    <col min="14854" max="14854" width="21.85546875" style="304" customWidth="1"/>
    <col min="14855" max="14855" width="13.5703125" style="304" customWidth="1"/>
    <col min="14856" max="14856" width="0.28515625" style="304" customWidth="1"/>
    <col min="14857" max="14857" width="13" style="304" customWidth="1"/>
    <col min="14858" max="14859" width="14.7109375" style="304" customWidth="1"/>
    <col min="14860" max="15104" width="9.140625" style="304"/>
    <col min="15105" max="15105" width="39" style="304" customWidth="1"/>
    <col min="15106" max="15107" width="13.5703125" style="304" customWidth="1"/>
    <col min="15108" max="15108" width="17.140625" style="304" customWidth="1"/>
    <col min="15109" max="15109" width="13.5703125" style="304" customWidth="1"/>
    <col min="15110" max="15110" width="21.85546875" style="304" customWidth="1"/>
    <col min="15111" max="15111" width="13.5703125" style="304" customWidth="1"/>
    <col min="15112" max="15112" width="0.28515625" style="304" customWidth="1"/>
    <col min="15113" max="15113" width="13" style="304" customWidth="1"/>
    <col min="15114" max="15115" width="14.7109375" style="304" customWidth="1"/>
    <col min="15116" max="15360" width="9.140625" style="304"/>
    <col min="15361" max="15361" width="39" style="304" customWidth="1"/>
    <col min="15362" max="15363" width="13.5703125" style="304" customWidth="1"/>
    <col min="15364" max="15364" width="17.140625" style="304" customWidth="1"/>
    <col min="15365" max="15365" width="13.5703125" style="304" customWidth="1"/>
    <col min="15366" max="15366" width="21.85546875" style="304" customWidth="1"/>
    <col min="15367" max="15367" width="13.5703125" style="304" customWidth="1"/>
    <col min="15368" max="15368" width="0.28515625" style="304" customWidth="1"/>
    <col min="15369" max="15369" width="13" style="304" customWidth="1"/>
    <col min="15370" max="15371" width="14.7109375" style="304" customWidth="1"/>
    <col min="15372" max="15616" width="9.140625" style="304"/>
    <col min="15617" max="15617" width="39" style="304" customWidth="1"/>
    <col min="15618" max="15619" width="13.5703125" style="304" customWidth="1"/>
    <col min="15620" max="15620" width="17.140625" style="304" customWidth="1"/>
    <col min="15621" max="15621" width="13.5703125" style="304" customWidth="1"/>
    <col min="15622" max="15622" width="21.85546875" style="304" customWidth="1"/>
    <col min="15623" max="15623" width="13.5703125" style="304" customWidth="1"/>
    <col min="15624" max="15624" width="0.28515625" style="304" customWidth="1"/>
    <col min="15625" max="15625" width="13" style="304" customWidth="1"/>
    <col min="15626" max="15627" width="14.7109375" style="304" customWidth="1"/>
    <col min="15628" max="15872" width="9.140625" style="304"/>
    <col min="15873" max="15873" width="39" style="304" customWidth="1"/>
    <col min="15874" max="15875" width="13.5703125" style="304" customWidth="1"/>
    <col min="15876" max="15876" width="17.140625" style="304" customWidth="1"/>
    <col min="15877" max="15877" width="13.5703125" style="304" customWidth="1"/>
    <col min="15878" max="15878" width="21.85546875" style="304" customWidth="1"/>
    <col min="15879" max="15879" width="13.5703125" style="304" customWidth="1"/>
    <col min="15880" max="15880" width="0.28515625" style="304" customWidth="1"/>
    <col min="15881" max="15881" width="13" style="304" customWidth="1"/>
    <col min="15882" max="15883" width="14.7109375" style="304" customWidth="1"/>
    <col min="15884" max="16128" width="9.140625" style="304"/>
    <col min="16129" max="16129" width="39" style="304" customWidth="1"/>
    <col min="16130" max="16131" width="13.5703125" style="304" customWidth="1"/>
    <col min="16132" max="16132" width="17.140625" style="304" customWidth="1"/>
    <col min="16133" max="16133" width="13.5703125" style="304" customWidth="1"/>
    <col min="16134" max="16134" width="21.85546875" style="304" customWidth="1"/>
    <col min="16135" max="16135" width="13.5703125" style="304" customWidth="1"/>
    <col min="16136" max="16136" width="0.28515625" style="304" customWidth="1"/>
    <col min="16137" max="16137" width="13" style="304" customWidth="1"/>
    <col min="16138" max="16139" width="14.7109375" style="304" customWidth="1"/>
    <col min="16140" max="16384" width="9.140625" style="304"/>
  </cols>
  <sheetData>
    <row r="1" spans="1:11" s="283" customFormat="1" ht="18" customHeight="1" x14ac:dyDescent="0.2">
      <c r="A1" s="279" t="s">
        <v>2</v>
      </c>
      <c r="B1" s="280"/>
      <c r="C1" s="280"/>
      <c r="D1" s="281"/>
      <c r="E1" s="280"/>
      <c r="F1" s="280"/>
      <c r="G1" s="280"/>
      <c r="H1" s="282"/>
    </row>
    <row r="2" spans="1:11" s="283" customFormat="1" ht="18" customHeight="1" x14ac:dyDescent="0.2">
      <c r="A2" s="279" t="s">
        <v>493</v>
      </c>
      <c r="B2" s="280"/>
      <c r="C2" s="280"/>
      <c r="D2" s="281"/>
      <c r="E2" s="280"/>
      <c r="F2" s="280"/>
      <c r="G2" s="280"/>
      <c r="H2" s="282"/>
    </row>
    <row r="3" spans="1:11" s="283" customFormat="1" ht="18" customHeight="1" x14ac:dyDescent="0.2">
      <c r="A3" s="93" t="s">
        <v>4</v>
      </c>
      <c r="B3" s="93"/>
      <c r="C3" s="93"/>
      <c r="D3" s="93"/>
      <c r="E3" s="93"/>
      <c r="F3" s="93"/>
      <c r="G3" s="93"/>
      <c r="H3" s="282"/>
    </row>
    <row r="4" spans="1:11" s="283" customFormat="1" ht="18" customHeight="1" x14ac:dyDescent="0.2">
      <c r="A4" s="280"/>
      <c r="B4" s="280"/>
      <c r="C4" s="280"/>
      <c r="D4" s="281"/>
      <c r="E4" s="280"/>
      <c r="F4" s="280"/>
      <c r="G4" s="280"/>
      <c r="H4" s="282"/>
    </row>
    <row r="5" spans="1:11" s="283" customFormat="1" ht="27" customHeight="1" x14ac:dyDescent="0.2">
      <c r="A5" s="284" t="s">
        <v>494</v>
      </c>
      <c r="B5" s="284" t="s">
        <v>6</v>
      </c>
      <c r="C5" s="284" t="s">
        <v>7</v>
      </c>
      <c r="D5" s="285" t="s">
        <v>495</v>
      </c>
      <c r="E5" s="284" t="s">
        <v>276</v>
      </c>
      <c r="F5" s="284" t="s">
        <v>10</v>
      </c>
      <c r="G5" s="284" t="s">
        <v>11</v>
      </c>
      <c r="H5" s="282"/>
    </row>
    <row r="6" spans="1:11" s="283" customFormat="1" ht="18" customHeight="1" x14ac:dyDescent="0.2">
      <c r="A6" s="286" t="s">
        <v>99</v>
      </c>
      <c r="B6" s="287"/>
      <c r="C6" s="287"/>
      <c r="D6" s="287"/>
      <c r="E6" s="287"/>
      <c r="F6" s="287"/>
      <c r="G6" s="287"/>
      <c r="H6" s="282"/>
    </row>
    <row r="7" spans="1:11" s="283" customFormat="1" ht="18" customHeight="1" x14ac:dyDescent="0.2">
      <c r="A7" s="286" t="s">
        <v>98</v>
      </c>
      <c r="B7" s="287"/>
      <c r="C7" s="287"/>
      <c r="D7" s="288"/>
      <c r="E7" s="288"/>
      <c r="F7" s="288"/>
      <c r="G7" s="287"/>
      <c r="H7" s="282"/>
    </row>
    <row r="8" spans="1:11" s="283" customFormat="1" ht="18" customHeight="1" x14ac:dyDescent="0.2">
      <c r="A8" s="289" t="s">
        <v>496</v>
      </c>
      <c r="B8" s="290" t="s">
        <v>103</v>
      </c>
      <c r="C8" s="290">
        <v>2500000</v>
      </c>
      <c r="D8" s="290">
        <v>2497.1999999999998</v>
      </c>
      <c r="E8" s="290">
        <v>1.64</v>
      </c>
      <c r="F8" s="291">
        <v>4.0998999999999999</v>
      </c>
      <c r="G8" s="290" t="s">
        <v>497</v>
      </c>
      <c r="H8" s="282"/>
    </row>
    <row r="9" spans="1:11" s="283" customFormat="1" ht="18" customHeight="1" x14ac:dyDescent="0.2">
      <c r="A9" s="292" t="s">
        <v>498</v>
      </c>
      <c r="B9" s="290" t="s">
        <v>103</v>
      </c>
      <c r="C9" s="290">
        <v>1500000</v>
      </c>
      <c r="D9" s="290">
        <v>1497.16</v>
      </c>
      <c r="E9" s="290">
        <v>0.98</v>
      </c>
      <c r="F9" s="291">
        <v>4.0752999999999995</v>
      </c>
      <c r="G9" s="290" t="s">
        <v>499</v>
      </c>
      <c r="H9" s="282"/>
    </row>
    <row r="10" spans="1:11" s="283" customFormat="1" ht="18" customHeight="1" x14ac:dyDescent="0.2">
      <c r="A10" s="293" t="s">
        <v>92</v>
      </c>
      <c r="B10" s="290"/>
      <c r="C10" s="290"/>
      <c r="D10" s="294">
        <f>SUM(D8:D9)</f>
        <v>3994.3599999999997</v>
      </c>
      <c r="E10" s="294">
        <f>SUM(E8:E9)</f>
        <v>2.62</v>
      </c>
      <c r="F10" s="290"/>
      <c r="G10" s="290"/>
      <c r="H10" s="282"/>
    </row>
    <row r="11" spans="1:11" s="283" customFormat="1" ht="18" customHeight="1" x14ac:dyDescent="0.2">
      <c r="A11" s="286" t="s">
        <v>500</v>
      </c>
      <c r="B11" s="295"/>
      <c r="C11" s="295"/>
      <c r="D11" s="290"/>
      <c r="E11" s="290"/>
      <c r="F11" s="290"/>
      <c r="G11" s="290"/>
      <c r="H11" s="282"/>
    </row>
    <row r="12" spans="1:11" s="283" customFormat="1" ht="18" customHeight="1" x14ac:dyDescent="0.2">
      <c r="A12" s="289" t="s">
        <v>501</v>
      </c>
      <c r="B12" s="295"/>
      <c r="C12" s="295"/>
      <c r="D12" s="296">
        <v>147877.71</v>
      </c>
      <c r="E12" s="297">
        <v>97.11</v>
      </c>
      <c r="F12" s="297"/>
      <c r="G12" s="295"/>
      <c r="H12" s="298"/>
      <c r="J12" s="25"/>
      <c r="K12" s="25"/>
    </row>
    <row r="13" spans="1:11" s="283" customFormat="1" ht="18" customHeight="1" x14ac:dyDescent="0.2">
      <c r="A13" s="289" t="s">
        <v>502</v>
      </c>
      <c r="B13" s="295"/>
      <c r="C13" s="295"/>
      <c r="D13" s="296">
        <v>405.4100000000094</v>
      </c>
      <c r="E13" s="297">
        <v>0.27</v>
      </c>
      <c r="F13" s="297"/>
      <c r="G13" s="295"/>
      <c r="H13" s="299"/>
      <c r="I13" s="300"/>
      <c r="J13" s="31"/>
      <c r="K13" s="32"/>
    </row>
    <row r="14" spans="1:11" s="283" customFormat="1" ht="18" customHeight="1" x14ac:dyDescent="0.2">
      <c r="A14" s="286" t="s">
        <v>503</v>
      </c>
      <c r="B14" s="295"/>
      <c r="C14" s="295"/>
      <c r="D14" s="301">
        <f>SUM(D12:D13)+D10</f>
        <v>152277.47999999998</v>
      </c>
      <c r="E14" s="301">
        <f>SUM(E12:E13)+E10</f>
        <v>100</v>
      </c>
      <c r="F14" s="302"/>
      <c r="G14" s="303"/>
      <c r="H14" s="282"/>
      <c r="J14" s="31"/>
      <c r="K14" s="32"/>
    </row>
    <row r="16" spans="1:11" ht="15" x14ac:dyDescent="0.25">
      <c r="A16" s="86" t="s">
        <v>118</v>
      </c>
      <c r="D16" s="140"/>
    </row>
  </sheetData>
  <mergeCells count="1">
    <mergeCell ref="A3:G3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LTBPDF</vt:lpstr>
      <vt:lpstr>LTCHF</vt:lpstr>
      <vt:lpstr>LTCRF</vt:lpstr>
      <vt:lpstr>LTFBF</vt:lpstr>
      <vt:lpstr>LTGLTF</vt:lpstr>
      <vt:lpstr>LTLQF</vt:lpstr>
      <vt:lpstr>LTLDSTF</vt:lpstr>
      <vt:lpstr>LTMMF</vt:lpstr>
      <vt:lpstr>LTCF</vt:lpstr>
      <vt:lpstr>LTRICBF</vt:lpstr>
      <vt:lpstr>LTSTBF</vt:lpstr>
      <vt:lpstr>LTTACBF</vt:lpstr>
      <vt:lpstr>LTUSTF</vt:lpstr>
      <vt:lpstr>LTFMPXIVA</vt:lpstr>
      <vt:lpstr>LTFMPXVIIB</vt:lpstr>
      <vt:lpstr>LTBPDF!Print_Area</vt:lpstr>
      <vt:lpstr>LTCHF!Print_Area</vt:lpstr>
      <vt:lpstr>LTCRF!Print_Area</vt:lpstr>
      <vt:lpstr>LTFBF!Print_Area</vt:lpstr>
      <vt:lpstr>LTGLTF!Print_Area</vt:lpstr>
      <vt:lpstr>LTLDSTF!Print_Area</vt:lpstr>
      <vt:lpstr>LTLQF!Print_Area</vt:lpstr>
      <vt:lpstr>LTMMF!Print_Area</vt:lpstr>
      <vt:lpstr>LTRICBF!Print_Area</vt:lpstr>
      <vt:lpstr>LTSTBF!Print_Area</vt:lpstr>
      <vt:lpstr>LTTACBF!Print_Area</vt:lpstr>
      <vt:lpstr>LTUSTF!Print_Area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Kadu</dc:creator>
  <cp:lastModifiedBy>Anil Kadu</cp:lastModifiedBy>
  <dcterms:created xsi:type="dcterms:W3CDTF">2022-05-19T04:46:38Z</dcterms:created>
  <dcterms:modified xsi:type="dcterms:W3CDTF">2022-05-19T04:59:26Z</dcterms:modified>
</cp:coreProperties>
</file>